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深夜手当計算" sheetId="1" state="visible" r:id="rId1"/>
    <sheet name="使い方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¥&quot;#,##0"/>
    <numFmt numFmtId="165" formatCode="&quot;¥&quot;#,##0.00"/>
    <numFmt numFmtId="166" formatCode="m/d"/>
    <numFmt numFmtId="167" formatCode="hh:mm"/>
  </numFmts>
  <fonts count="6">
    <font>
      <name val="Calibri"/>
      <family val="2"/>
      <color theme="1"/>
      <sz val="11"/>
      <scheme val="minor"/>
    </font>
    <font>
      <name val="Yu Gothic"/>
      <b val="1"/>
      <sz val="14"/>
    </font>
    <font>
      <name val="Yu Gothic"/>
      <sz val="10"/>
    </font>
    <font>
      <name val="Yu Gothic"/>
      <color rgb="005B6476"/>
      <sz val="9"/>
    </font>
    <font>
      <name val="Yu Gothic"/>
      <b val="1"/>
      <sz val="10"/>
    </font>
    <font>
      <name val="Yu Gothic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F2F2F2"/>
      </patternFill>
    </fill>
    <fill>
      <patternFill patternType="solid">
        <fgColor rgb="000071EB"/>
      </patternFill>
    </fill>
    <fill>
      <patternFill patternType="solid">
        <fgColor rgb="00FEF7E0"/>
      </patternFill>
    </fill>
  </fills>
  <borders count="2">
    <border>
      <left/>
      <right/>
      <top/>
      <bottom/>
      <diagonal/>
    </border>
    <border>
      <left style="thin">
        <color rgb="00D3D9E2"/>
      </left>
      <right style="thin">
        <color rgb="00D3D9E2"/>
      </right>
      <top style="thin">
        <color rgb="00D3D9E2"/>
      </top>
      <bottom style="thin">
        <color rgb="00D3D9E2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applyAlignment="1" pivotButton="0" quotePrefix="0" xfId="0">
      <alignment vertical="center"/>
    </xf>
    <xf numFmtId="0" fontId="0" fillId="0" borderId="1" pivotButton="0" quotePrefix="0" xfId="0"/>
    <xf numFmtId="0" fontId="2" fillId="2" borderId="1" applyAlignment="1" pivotButton="0" quotePrefix="0" xfId="0">
      <alignment horizontal="center"/>
    </xf>
    <xf numFmtId="0" fontId="5" fillId="4" borderId="0" applyAlignment="1" pivotButton="0" quotePrefix="0" xfId="0">
      <alignment horizontal="center"/>
    </xf>
    <xf numFmtId="164" fontId="2" fillId="2" borderId="1" applyAlignment="1" pivotButton="0" quotePrefix="0" xfId="0">
      <alignment horizontal="right"/>
    </xf>
    <xf numFmtId="0" fontId="2" fillId="0" borderId="1" pivotButton="0" quotePrefix="0" xfId="0"/>
    <xf numFmtId="0" fontId="2" fillId="0" borderId="1" applyAlignment="1" pivotButton="0" quotePrefix="0" xfId="0">
      <alignment horizontal="center"/>
    </xf>
    <xf numFmtId="2" fontId="2" fillId="3" borderId="1" pivotButton="0" quotePrefix="0" xfId="0"/>
    <xf numFmtId="164" fontId="2" fillId="3" borderId="1" applyAlignment="1" pivotButton="0" quotePrefix="0" xfId="0">
      <alignment horizontal="right"/>
    </xf>
    <xf numFmtId="2" fontId="2" fillId="2" borderId="1" applyAlignment="1" pivotButton="0" quotePrefix="0" xfId="0">
      <alignment horizontal="right"/>
    </xf>
    <xf numFmtId="1" fontId="2" fillId="2" borderId="1" applyAlignment="1" pivotButton="0" quotePrefix="0" xfId="0">
      <alignment horizontal="right"/>
    </xf>
    <xf numFmtId="0" fontId="4" fillId="0" borderId="1" pivotButton="0" quotePrefix="0" xfId="0"/>
    <xf numFmtId="0" fontId="4" fillId="0" borderId="1" applyAlignment="1" pivotButton="0" quotePrefix="0" xfId="0">
      <alignment horizontal="center"/>
    </xf>
    <xf numFmtId="2" fontId="4" fillId="5" borderId="1" pivotButton="0" quotePrefix="0" xfId="0"/>
    <xf numFmtId="164" fontId="4" fillId="5" borderId="1" applyAlignment="1" pivotButton="0" quotePrefix="0" xfId="0">
      <alignment horizontal="right"/>
    </xf>
    <xf numFmtId="165" fontId="4" fillId="3" borderId="1" applyAlignment="1" pivotButton="0" quotePrefix="0" xfId="0">
      <alignment horizontal="right"/>
    </xf>
    <xf numFmtId="2" fontId="4" fillId="3" borderId="1" pivotButton="0" quotePrefix="0" xfId="0"/>
    <xf numFmtId="164" fontId="4" fillId="3" borderId="1" applyAlignment="1" pivotButton="0" quotePrefix="0" xfId="0">
      <alignment horizontal="right"/>
    </xf>
    <xf numFmtId="0" fontId="5" fillId="4" borderId="1" applyAlignment="1" pivotButton="0" quotePrefix="0" xfId="0">
      <alignment horizontal="center" vertical="center" wrapText="1"/>
    </xf>
    <xf numFmtId="166" fontId="2" fillId="2" borderId="1" applyAlignment="1" pivotButton="0" quotePrefix="0" xfId="0">
      <alignment horizontal="center"/>
    </xf>
    <xf numFmtId="167" fontId="2" fillId="2" borderId="1" applyAlignment="1" pivotButton="0" quotePrefix="0" xfId="0">
      <alignment horizontal="center"/>
    </xf>
    <xf numFmtId="2" fontId="2" fillId="3" borderId="1" applyAlignment="1" pivotButton="0" quotePrefix="0" xfId="0">
      <alignment horizontal="center"/>
    </xf>
    <xf numFmtId="2" fontId="2" fillId="5" borderId="1" applyAlignment="1" pivotButton="0" quotePrefix="0" xfId="0">
      <alignment horizontal="center"/>
    </xf>
    <xf numFmtId="0" fontId="2" fillId="3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2" fontId="4" fillId="3" borderId="1" applyAlignment="1" pivotButton="0" quotePrefix="0" xfId="0">
      <alignment horizontal="center"/>
    </xf>
    <xf numFmtId="0" fontId="4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45"/>
  <sheetViews>
    <sheetView workbookViewId="0">
      <pane xSplit="2" ySplit="13" topLeftCell="C1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5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11" customWidth="1" min="10" max="10"/>
    <col width="10" customWidth="1" min="11" max="11"/>
    <col width="11" customWidth="1" min="12" max="12"/>
    <col width="11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</cols>
  <sheetData>
    <row r="1">
      <c r="A1" s="1" t="inlineStr">
        <is>
          <t>深夜手当 計算シート（1か月分）</t>
        </is>
      </c>
    </row>
    <row r="2">
      <c r="A2" s="2" t="inlineStr">
        <is>
          <t>黄色のセルに入力してください。灰色のセルは自動計算です。14〜17行目は入力例（見本）なので、上書きして使えます。</t>
        </is>
      </c>
    </row>
    <row r="3">
      <c r="A3" s="3" t="inlineStr">
        <is>
          <t>労働基準法第37条・施行規則第20条に基づく計算です。一般的な目安であり、法的助言ではありません。SaiyouTeam 深夜手当 計算ツール：https://www.saiyouteam.com/jp/playbook/hr-operations/late-night-pay-calculator/</t>
        </is>
      </c>
    </row>
    <row r="5">
      <c r="A5" s="4" t="inlineStr">
        <is>
          <t>給与形態</t>
        </is>
      </c>
      <c r="B5" s="5" t="n"/>
      <c r="C5" s="6" t="inlineStr">
        <is>
          <t>時給</t>
        </is>
      </c>
      <c r="D5" s="5" t="n"/>
      <c r="F5" s="7" t="inlineStr">
        <is>
          <t>1か月の合計</t>
        </is>
      </c>
      <c r="J5" s="7" t="inlineStr">
        <is>
          <t>倍率</t>
        </is>
      </c>
      <c r="K5" s="7" t="inlineStr">
        <is>
          <t>時間</t>
        </is>
      </c>
      <c r="L5" s="7" t="inlineStr">
        <is>
          <t>金額</t>
        </is>
      </c>
    </row>
    <row r="6">
      <c r="A6" s="4" t="inlineStr">
        <is>
          <t>賃金額（時給・日給・月給）</t>
        </is>
      </c>
      <c r="B6" s="5" t="n"/>
      <c r="C6" s="8" t="n">
        <v>1300</v>
      </c>
      <c r="D6" s="5" t="n"/>
      <c r="F6" s="9" t="inlineStr">
        <is>
          <t>通常の賃金</t>
        </is>
      </c>
      <c r="G6" s="9" t="n"/>
      <c r="H6" s="9" t="n"/>
      <c r="I6" s="9" t="n"/>
      <c r="J6" s="10" t="inlineStr">
        <is>
          <t>1.00</t>
        </is>
      </c>
      <c r="K6" s="11">
        <f>ROUND(SUM(M14:M44)*60,0)/60</f>
        <v/>
      </c>
      <c r="L6" s="12">
        <f>ROUND($C$10*K6,0)</f>
        <v/>
      </c>
      <c r="M6" s="9" t="n"/>
    </row>
    <row r="7">
      <c r="A7" s="4" t="inlineStr">
        <is>
          <t>1日の所定労働時間</t>
        </is>
      </c>
      <c r="B7" s="5" t="n"/>
      <c r="C7" s="13" t="n">
        <v>8</v>
      </c>
      <c r="D7" s="5" t="n"/>
      <c r="F7" s="9" t="inlineStr">
        <is>
          <t>時間外の割増</t>
        </is>
      </c>
      <c r="G7" s="9" t="n"/>
      <c r="H7" s="9" t="n"/>
      <c r="I7" s="9" t="n"/>
      <c r="J7" s="10" t="inlineStr">
        <is>
          <t>0.25・0.50</t>
        </is>
      </c>
      <c r="K7" s="11">
        <f>ROUND(SUM(I14:I44)*60,0)/60</f>
        <v/>
      </c>
      <c r="L7" s="12">
        <f>ROUND($C$10*(0.25*MIN(K7,60)+0.5*MAX(0,K7-60)),0)</f>
        <v/>
      </c>
      <c r="M7" s="9" t="n"/>
    </row>
    <row r="8">
      <c r="A8" s="4" t="inlineStr">
        <is>
          <t>年間休日数（月給）</t>
        </is>
      </c>
      <c r="B8" s="5" t="n"/>
      <c r="C8" s="14" t="n">
        <v>120</v>
      </c>
      <c r="D8" s="5" t="n"/>
      <c r="F8" s="9" t="inlineStr">
        <is>
          <t>休日の割増</t>
        </is>
      </c>
      <c r="G8" s="9" t="n"/>
      <c r="H8" s="9" t="n"/>
      <c r="I8" s="9" t="n"/>
      <c r="J8" s="10" t="inlineStr">
        <is>
          <t>0.35</t>
        </is>
      </c>
      <c r="K8" s="11">
        <f>ROUND(SUM(K14:K44)*60,0)/60</f>
        <v/>
      </c>
      <c r="L8" s="12">
        <f>ROUND($C$10*0.35*K8,0)</f>
        <v/>
      </c>
      <c r="M8" s="9" t="n"/>
    </row>
    <row r="9">
      <c r="A9" s="4" t="inlineStr">
        <is>
          <t>月平均所定労働時間（任意）</t>
        </is>
      </c>
      <c r="B9" s="5" t="n"/>
      <c r="C9" s="13" t="n"/>
      <c r="D9" s="5" t="n"/>
      <c r="F9" s="15" t="inlineStr">
        <is>
          <t>深夜の割増（深夜手当）</t>
        </is>
      </c>
      <c r="G9" s="15" t="n"/>
      <c r="H9" s="15" t="n"/>
      <c r="I9" s="15" t="n"/>
      <c r="J9" s="16" t="inlineStr">
        <is>
          <t>0.25</t>
        </is>
      </c>
      <c r="K9" s="17">
        <f>ROUND(SUM(H14:H44)*60,0)/60</f>
        <v/>
      </c>
      <c r="L9" s="18">
        <f>ROUND($C$10*0.25*K9,0)</f>
        <v/>
      </c>
      <c r="M9" s="15" t="n"/>
    </row>
    <row r="10">
      <c r="A10" s="4" t="inlineStr">
        <is>
          <t>1時間あたりの賃金</t>
        </is>
      </c>
      <c r="B10" s="5" t="n"/>
      <c r="C10" s="19">
        <f>IF(C5="時給",C6,IF(C5="日給",C6/C7,C6/IF(N(C9)&gt;0,C9,(365-C8)*C7/12)))</f>
        <v/>
      </c>
      <c r="D10" s="5" t="n"/>
      <c r="F10" s="15" t="inlineStr">
        <is>
          <t>合計</t>
        </is>
      </c>
      <c r="G10" s="15" t="n"/>
      <c r="H10" s="15" t="n"/>
      <c r="I10" s="15" t="n"/>
      <c r="J10" s="16" t="inlineStr"/>
      <c r="K10" s="20" t="n"/>
      <c r="L10" s="21">
        <f>SUM(L6:L9)</f>
        <v/>
      </c>
      <c r="M10" s="15" t="n"/>
    </row>
    <row r="11">
      <c r="F11" s="3" t="inlineStr">
        <is>
          <t>時間外が月60時間を超えた分は0.50で計算します（深夜残業は1.75倍）。深夜以外も含め、その月のすべての勤務を入力してください。</t>
        </is>
      </c>
    </row>
    <row r="13" ht="44" customHeight="1">
      <c r="A13" s="22" t="inlineStr">
        <is>
          <t>日付</t>
        </is>
      </c>
      <c r="B13" s="22" t="inlineStr">
        <is>
          <t>区分</t>
        </is>
      </c>
      <c r="C13" s="22" t="inlineStr">
        <is>
          <t>始業</t>
        </is>
      </c>
      <c r="D13" s="22" t="inlineStr">
        <is>
          <t>終業</t>
        </is>
      </c>
      <c r="E13" s="22" t="inlineStr">
        <is>
          <t>休憩開始</t>
        </is>
      </c>
      <c r="F13" s="22" t="inlineStr">
        <is>
          <t>休憩終了</t>
        </is>
      </c>
      <c r="G13" s="22" t="inlineStr">
        <is>
          <t>実働時間</t>
        </is>
      </c>
      <c r="H13" s="22" t="inlineStr">
        <is>
          <t>深夜時間</t>
        </is>
      </c>
      <c r="I13" s="22" t="inlineStr">
        <is>
          <t>時間外</t>
        </is>
      </c>
      <c r="J13" s="22" t="inlineStr">
        <is>
          <t>うち深夜（深夜残業）</t>
        </is>
      </c>
      <c r="K13" s="22" t="inlineStr">
        <is>
          <t>法定休日の労働</t>
        </is>
      </c>
      <c r="L13" s="22" t="inlineStr">
        <is>
          <t>うち深夜（休日深夜）</t>
        </is>
      </c>
      <c r="M13" s="22" t="inlineStr">
        <is>
          <t>1.00倍で払う時間</t>
        </is>
      </c>
      <c r="N13" s="22" t="inlineStr">
        <is>
          <t>終業（日付調整）</t>
        </is>
      </c>
      <c r="O13" s="22" t="inlineStr">
        <is>
          <t>休憩開始（日付調整）</t>
        </is>
      </c>
      <c r="P13" s="22" t="inlineStr">
        <is>
          <t>休憩終了（日付調整）</t>
        </is>
      </c>
      <c r="Q13" s="22" t="inlineStr">
        <is>
          <t>0時</t>
        </is>
      </c>
      <c r="R13" s="22" t="inlineStr">
        <is>
          <t>8時間を超える時刻</t>
        </is>
      </c>
      <c r="S13" s="22" t="inlineStr">
        <is>
          <t>0時から8時間を超える時刻</t>
        </is>
      </c>
    </row>
    <row r="14">
      <c r="A14" s="23" t="n">
        <v>46296</v>
      </c>
      <c r="B14" s="6" t="inlineStr">
        <is>
          <t>通常</t>
        </is>
      </c>
      <c r="C14" s="24" t="n">
        <v>0.9166666666666666</v>
      </c>
      <c r="D14" s="24" t="n">
        <v>0.2916666666666667</v>
      </c>
      <c r="E14" s="24" t="n">
        <v>0.08333333333333333</v>
      </c>
      <c r="F14" s="24" t="n">
        <v>0.125</v>
      </c>
      <c r="G14" s="25">
        <f>IF(O14="","",(MAX(0,O14-C14)-IF(P14="",0,MAX(0,MIN(O14,Q14)-MAX(C14,P14))))*24)</f>
        <v/>
      </c>
      <c r="H14" s="26">
        <f>IF(O14="","",((MAX(0,MIN(O14,5/24)-C14)+MAX(0,MIN(O14,29/24)-MAX(C14,22/24))+MAX(0,MIN(O14,2)-MAX(C14,46/24)))-IF(P14="",0,(MAX(0,MIN(MIN(O14,Q14),5/24)-MAX(C14,P14))+MAX(0,MIN(MIN(O14,Q14),29/24)-MAX(MAX(C14,P14),22/24))+MAX(0,MIN(MIN(O14,Q14),2)-MAX(MAX(C14,P14),46/24)))))*24)</f>
        <v/>
      </c>
      <c r="I14" s="25">
        <f>IF(O14="","",CHOOSE(MATCH(IF(B14="","通常",B14),{"通常","週40時間超","法定休日","翌日が法定休日"},0),(MAX(0,O14-S14)-IF(P14="",0,MAX(0,MIN(O14,Q14)-MAX(S14,P14))))*24,G14,(MAX(0,O14-T14)-IF(P14="",0,MAX(0,MIN(O14,Q14)-MAX(T14,P14))))*24,(MAX(0,R14-S14)-IF(P14="",0,MAX(0,MIN(R14,Q14)-MAX(S14,P14))))*24))</f>
        <v/>
      </c>
      <c r="J14" s="25">
        <f>IF(O14="","",CHOOSE(MATCH(IF(B14="","通常",B14),{"通常","週40時間超","法定休日","翌日が法定休日"},0),((MAX(0,MIN(O14,5/24)-S14)+MAX(0,MIN(O14,29/24)-MAX(S14,22/24))+MAX(0,MIN(O14,2)-MAX(S14,46/24)))-IF(P14="",0,(MAX(0,MIN(MIN(O14,Q14),5/24)-MAX(S14,P14))+MAX(0,MIN(MIN(O14,Q14),29/24)-MAX(MAX(S14,P14),22/24))+MAX(0,MIN(MIN(O14,Q14),2)-MAX(MAX(S14,P14),46/24)))))*24,H14,((MAX(0,MIN(O14,5/24)-T14)+MAX(0,MIN(O14,29/24)-MAX(T14,22/24))+MAX(0,MIN(O14,2)-MAX(T14,46/24)))-IF(P14="",0,(MAX(0,MIN(MIN(O14,Q14),5/24)-MAX(T14,P14))+MAX(0,MIN(MIN(O14,Q14),29/24)-MAX(MAX(T14,P14),22/24))+MAX(0,MIN(MIN(O14,Q14),2)-MAX(MAX(T14,P14),46/24)))))*24,((MAX(0,MIN(R14,5/24)-S14)+MAX(0,MIN(R14,29/24)-MAX(S14,22/24))+MAX(0,MIN(R14,2)-MAX(S14,46/24)))-IF(P14="",0,(MAX(0,MIN(MIN(R14,Q14),5/24)-MAX(S14,P14))+MAX(0,MIN(MIN(R14,Q14),29/24)-MAX(MAX(S14,P14),22/24))+MAX(0,MIN(MIN(R14,Q14),2)-MAX(MAX(S14,P14),46/24)))))*24))</f>
        <v/>
      </c>
      <c r="K14" s="25">
        <f>IF(O14="","",CHOOSE(MATCH(IF(B14="","通常",B14),{"通常","週40時間超","法定休日","翌日が法定休日"},0),0,0,(MAX(0,R14-C14)-IF(P14="",0,MAX(0,MIN(R14,Q14)-MAX(C14,P14))))*24,(MAX(0,O14-1)-IF(P14="",0,MAX(0,MIN(O14,Q14)-MAX(1,P14))))*24))</f>
        <v/>
      </c>
      <c r="L14" s="25">
        <f>IF(O14="","",CHOOSE(MATCH(IF(B14="","通常",B14),{"通常","週40時間超","法定休日","翌日が法定休日"},0),0,0,((MAX(0,MIN(R14,5/24)-C14)+MAX(0,MIN(R14,29/24)-MAX(C14,22/24))+MAX(0,MIN(R14,2)-MAX(C14,46/24)))-IF(P14="",0,(MAX(0,MIN(MIN(R14,Q14),5/24)-MAX(C14,P14))+MAX(0,MIN(MIN(R14,Q14),29/24)-MAX(MAX(C14,P14),22/24))+MAX(0,MIN(MIN(R14,Q14),2)-MAX(MAX(C14,P14),46/24)))))*24,((MAX(0,MIN(O14,5/24)-1)+MAX(0,MIN(O14,29/24)-MAX(1,22/24))+MAX(0,MIN(O14,2)-MAX(1,46/24)))-IF(P14="",0,(MAX(0,MIN(MIN(O14,Q14),5/24)-MAX(1,P14))+MAX(0,MIN(MIN(O14,Q14),29/24)-MAX(MAX(1,P14),22/24))+MAX(0,MIN(MIN(O14,Q14),2)-MAX(MAX(1,P14),46/24)))))*24))</f>
        <v/>
      </c>
      <c r="M14" s="25">
        <f>IF(O14="","",IF($C$5="時給",G14,CHOOSE(MATCH(IF(B14="","通常",B14),{"通常","週40時間超","法定休日","翌日が法定休日"},0),MAX(0,G14-$C$7),G14,G14,MAX(0,G14-K14-$C$7)+K14)))</f>
        <v/>
      </c>
      <c r="O14" s="27">
        <f>IF(COUNT(C14:D14)&lt;2,"",D14+(D14&lt;=C14))</f>
        <v/>
      </c>
      <c r="P14" s="27">
        <f>IF(OR(O14="",COUNT(E14:F14)&lt;2),"",IF(E14=F14,"",E14+(E14&lt;C14)))</f>
        <v/>
      </c>
      <c r="Q14" s="27">
        <f>IF(P14="","",P14+MOD(F14-E14,1))</f>
        <v/>
      </c>
      <c r="R14" s="27">
        <f>IF(O14="","",MIN(O14,1))</f>
        <v/>
      </c>
      <c r="S14" s="27">
        <f>IF(O14="","",C14+8/24+IF(P14="",0,IF(P14&lt;C14+8/24,Q14-P14,0)))</f>
        <v/>
      </c>
      <c r="T14" s="27">
        <f>IF(O14="","",1+8/24+IF(P14="",0,IF(AND(Q14&gt;1,MAX(P14,1)&lt;1+8/24),Q14-MAX(P14,1),0)))</f>
        <v/>
      </c>
    </row>
    <row r="15">
      <c r="A15" s="23" t="n">
        <v>46297</v>
      </c>
      <c r="B15" s="6" t="inlineStr">
        <is>
          <t>通常</t>
        </is>
      </c>
      <c r="C15" s="24" t="n">
        <v>0.5833333333333334</v>
      </c>
      <c r="D15" s="24" t="n">
        <v>0</v>
      </c>
      <c r="E15" s="24" t="n">
        <v>0.75</v>
      </c>
      <c r="F15" s="24" t="n">
        <v>0.7916666666666666</v>
      </c>
      <c r="G15" s="25">
        <f>IF(O15="","",(MAX(0,O15-C15)-IF(P15="",0,MAX(0,MIN(O15,Q15)-MAX(C15,P15))))*24)</f>
        <v/>
      </c>
      <c r="H15" s="26">
        <f>IF(O15="","",((MAX(0,MIN(O15,5/24)-C15)+MAX(0,MIN(O15,29/24)-MAX(C15,22/24))+MAX(0,MIN(O15,2)-MAX(C15,46/24)))-IF(P15="",0,(MAX(0,MIN(MIN(O15,Q15),5/24)-MAX(C15,P15))+MAX(0,MIN(MIN(O15,Q15),29/24)-MAX(MAX(C15,P15),22/24))+MAX(0,MIN(MIN(O15,Q15),2)-MAX(MAX(C15,P15),46/24)))))*24)</f>
        <v/>
      </c>
      <c r="I15" s="25">
        <f>IF(O15="","",CHOOSE(MATCH(IF(B15="","通常",B15),{"通常","週40時間超","法定休日","翌日が法定休日"},0),(MAX(0,O15-S15)-IF(P15="",0,MAX(0,MIN(O15,Q15)-MAX(S15,P15))))*24,G15,(MAX(0,O15-T15)-IF(P15="",0,MAX(0,MIN(O15,Q15)-MAX(T15,P15))))*24,(MAX(0,R15-S15)-IF(P15="",0,MAX(0,MIN(R15,Q15)-MAX(S15,P15))))*24))</f>
        <v/>
      </c>
      <c r="J15" s="25">
        <f>IF(O15="","",CHOOSE(MATCH(IF(B15="","通常",B15),{"通常","週40時間超","法定休日","翌日が法定休日"},0),((MAX(0,MIN(O15,5/24)-S15)+MAX(0,MIN(O15,29/24)-MAX(S15,22/24))+MAX(0,MIN(O15,2)-MAX(S15,46/24)))-IF(P15="",0,(MAX(0,MIN(MIN(O15,Q15),5/24)-MAX(S15,P15))+MAX(0,MIN(MIN(O15,Q15),29/24)-MAX(MAX(S15,P15),22/24))+MAX(0,MIN(MIN(O15,Q15),2)-MAX(MAX(S15,P15),46/24)))))*24,H15,((MAX(0,MIN(O15,5/24)-T15)+MAX(0,MIN(O15,29/24)-MAX(T15,22/24))+MAX(0,MIN(O15,2)-MAX(T15,46/24)))-IF(P15="",0,(MAX(0,MIN(MIN(O15,Q15),5/24)-MAX(T15,P15))+MAX(0,MIN(MIN(O15,Q15),29/24)-MAX(MAX(T15,P15),22/24))+MAX(0,MIN(MIN(O15,Q15),2)-MAX(MAX(T15,P15),46/24)))))*24,((MAX(0,MIN(R15,5/24)-S15)+MAX(0,MIN(R15,29/24)-MAX(S15,22/24))+MAX(0,MIN(R15,2)-MAX(S15,46/24)))-IF(P15="",0,(MAX(0,MIN(MIN(R15,Q15),5/24)-MAX(S15,P15))+MAX(0,MIN(MIN(R15,Q15),29/24)-MAX(MAX(S15,P15),22/24))+MAX(0,MIN(MIN(R15,Q15),2)-MAX(MAX(S15,P15),46/24)))))*24))</f>
        <v/>
      </c>
      <c r="K15" s="25">
        <f>IF(O15="","",CHOOSE(MATCH(IF(B15="","通常",B15),{"通常","週40時間超","法定休日","翌日が法定休日"},0),0,0,(MAX(0,R15-C15)-IF(P15="",0,MAX(0,MIN(R15,Q15)-MAX(C15,P15))))*24,(MAX(0,O15-1)-IF(P15="",0,MAX(0,MIN(O15,Q15)-MAX(1,P15))))*24))</f>
        <v/>
      </c>
      <c r="L15" s="25">
        <f>IF(O15="","",CHOOSE(MATCH(IF(B15="","通常",B15),{"通常","週40時間超","法定休日","翌日が法定休日"},0),0,0,((MAX(0,MIN(R15,5/24)-C15)+MAX(0,MIN(R15,29/24)-MAX(C15,22/24))+MAX(0,MIN(R15,2)-MAX(C15,46/24)))-IF(P15="",0,(MAX(0,MIN(MIN(R15,Q15),5/24)-MAX(C15,P15))+MAX(0,MIN(MIN(R15,Q15),29/24)-MAX(MAX(C15,P15),22/24))+MAX(0,MIN(MIN(R15,Q15),2)-MAX(MAX(C15,P15),46/24)))))*24,((MAX(0,MIN(O15,5/24)-1)+MAX(0,MIN(O15,29/24)-MAX(1,22/24))+MAX(0,MIN(O15,2)-MAX(1,46/24)))-IF(P15="",0,(MAX(0,MIN(MIN(O15,Q15),5/24)-MAX(1,P15))+MAX(0,MIN(MIN(O15,Q15),29/24)-MAX(MAX(1,P15),22/24))+MAX(0,MIN(MIN(O15,Q15),2)-MAX(MAX(1,P15),46/24)))))*24))</f>
        <v/>
      </c>
      <c r="M15" s="25">
        <f>IF(O15="","",IF($C$5="時給",G15,CHOOSE(MATCH(IF(B15="","通常",B15),{"通常","週40時間超","法定休日","翌日が法定休日"},0),MAX(0,G15-$C$7),G15,G15,MAX(0,G15-K15-$C$7)+K15)))</f>
        <v/>
      </c>
      <c r="O15" s="27">
        <f>IF(COUNT(C15:D15)&lt;2,"",D15+(D15&lt;=C15))</f>
        <v/>
      </c>
      <c r="P15" s="27">
        <f>IF(OR(O15="",COUNT(E15:F15)&lt;2),"",IF(E15=F15,"",E15+(E15&lt;C15)))</f>
        <v/>
      </c>
      <c r="Q15" s="27">
        <f>IF(P15="","",P15+MOD(F15-E15,1))</f>
        <v/>
      </c>
      <c r="R15" s="27">
        <f>IF(O15="","",MIN(O15,1))</f>
        <v/>
      </c>
      <c r="S15" s="27">
        <f>IF(O15="","",C15+8/24+IF(P15="",0,IF(P15&lt;C15+8/24,Q15-P15,0)))</f>
        <v/>
      </c>
      <c r="T15" s="27">
        <f>IF(O15="","",1+8/24+IF(P15="",0,IF(AND(Q15&gt;1,MAX(P15,1)&lt;1+8/24),Q15-MAX(P15,1),0)))</f>
        <v/>
      </c>
    </row>
    <row r="16">
      <c r="A16" s="23" t="n">
        <v>46298</v>
      </c>
      <c r="B16" s="6" t="inlineStr">
        <is>
          <t>翌日が法定休日</t>
        </is>
      </c>
      <c r="C16" s="24" t="n">
        <v>0.9166666666666666</v>
      </c>
      <c r="D16" s="24" t="n">
        <v>0.2083333333333333</v>
      </c>
      <c r="E16" s="24" t="n"/>
      <c r="F16" s="24" t="n"/>
      <c r="G16" s="25">
        <f>IF(O16="","",(MAX(0,O16-C16)-IF(P16="",0,MAX(0,MIN(O16,Q16)-MAX(C16,P16))))*24)</f>
        <v/>
      </c>
      <c r="H16" s="26">
        <f>IF(O16="","",((MAX(0,MIN(O16,5/24)-C16)+MAX(0,MIN(O16,29/24)-MAX(C16,22/24))+MAX(0,MIN(O16,2)-MAX(C16,46/24)))-IF(P16="",0,(MAX(0,MIN(MIN(O16,Q16),5/24)-MAX(C16,P16))+MAX(0,MIN(MIN(O16,Q16),29/24)-MAX(MAX(C16,P16),22/24))+MAX(0,MIN(MIN(O16,Q16),2)-MAX(MAX(C16,P16),46/24)))))*24)</f>
        <v/>
      </c>
      <c r="I16" s="25">
        <f>IF(O16="","",CHOOSE(MATCH(IF(B16="","通常",B16),{"通常","週40時間超","法定休日","翌日が法定休日"},0),(MAX(0,O16-S16)-IF(P16="",0,MAX(0,MIN(O16,Q16)-MAX(S16,P16))))*24,G16,(MAX(0,O16-T16)-IF(P16="",0,MAX(0,MIN(O16,Q16)-MAX(T16,P16))))*24,(MAX(0,R16-S16)-IF(P16="",0,MAX(0,MIN(R16,Q16)-MAX(S16,P16))))*24))</f>
        <v/>
      </c>
      <c r="J16" s="25">
        <f>IF(O16="","",CHOOSE(MATCH(IF(B16="","通常",B16),{"通常","週40時間超","法定休日","翌日が法定休日"},0),((MAX(0,MIN(O16,5/24)-S16)+MAX(0,MIN(O16,29/24)-MAX(S16,22/24))+MAX(0,MIN(O16,2)-MAX(S16,46/24)))-IF(P16="",0,(MAX(0,MIN(MIN(O16,Q16),5/24)-MAX(S16,P16))+MAX(0,MIN(MIN(O16,Q16),29/24)-MAX(MAX(S16,P16),22/24))+MAX(0,MIN(MIN(O16,Q16),2)-MAX(MAX(S16,P16),46/24)))))*24,H16,((MAX(0,MIN(O16,5/24)-T16)+MAX(0,MIN(O16,29/24)-MAX(T16,22/24))+MAX(0,MIN(O16,2)-MAX(T16,46/24)))-IF(P16="",0,(MAX(0,MIN(MIN(O16,Q16),5/24)-MAX(T16,P16))+MAX(0,MIN(MIN(O16,Q16),29/24)-MAX(MAX(T16,P16),22/24))+MAX(0,MIN(MIN(O16,Q16),2)-MAX(MAX(T16,P16),46/24)))))*24,((MAX(0,MIN(R16,5/24)-S16)+MAX(0,MIN(R16,29/24)-MAX(S16,22/24))+MAX(0,MIN(R16,2)-MAX(S16,46/24)))-IF(P16="",0,(MAX(0,MIN(MIN(R16,Q16),5/24)-MAX(S16,P16))+MAX(0,MIN(MIN(R16,Q16),29/24)-MAX(MAX(S16,P16),22/24))+MAX(0,MIN(MIN(R16,Q16),2)-MAX(MAX(S16,P16),46/24)))))*24))</f>
        <v/>
      </c>
      <c r="K16" s="25">
        <f>IF(O16="","",CHOOSE(MATCH(IF(B16="","通常",B16),{"通常","週40時間超","法定休日","翌日が法定休日"},0),0,0,(MAX(0,R16-C16)-IF(P16="",0,MAX(0,MIN(R16,Q16)-MAX(C16,P16))))*24,(MAX(0,O16-1)-IF(P16="",0,MAX(0,MIN(O16,Q16)-MAX(1,P16))))*24))</f>
        <v/>
      </c>
      <c r="L16" s="25">
        <f>IF(O16="","",CHOOSE(MATCH(IF(B16="","通常",B16),{"通常","週40時間超","法定休日","翌日が法定休日"},0),0,0,((MAX(0,MIN(R16,5/24)-C16)+MAX(0,MIN(R16,29/24)-MAX(C16,22/24))+MAX(0,MIN(R16,2)-MAX(C16,46/24)))-IF(P16="",0,(MAX(0,MIN(MIN(R16,Q16),5/24)-MAX(C16,P16))+MAX(0,MIN(MIN(R16,Q16),29/24)-MAX(MAX(C16,P16),22/24))+MAX(0,MIN(MIN(R16,Q16),2)-MAX(MAX(C16,P16),46/24)))))*24,((MAX(0,MIN(O16,5/24)-1)+MAX(0,MIN(O16,29/24)-MAX(1,22/24))+MAX(0,MIN(O16,2)-MAX(1,46/24)))-IF(P16="",0,(MAX(0,MIN(MIN(O16,Q16),5/24)-MAX(1,P16))+MAX(0,MIN(MIN(O16,Q16),29/24)-MAX(MAX(1,P16),22/24))+MAX(0,MIN(MIN(O16,Q16),2)-MAX(MAX(1,P16),46/24)))))*24))</f>
        <v/>
      </c>
      <c r="M16" s="25">
        <f>IF(O16="","",IF($C$5="時給",G16,CHOOSE(MATCH(IF(B16="","通常",B16),{"通常","週40時間超","法定休日","翌日が法定休日"},0),MAX(0,G16-$C$7),G16,G16,MAX(0,G16-K16-$C$7)+K16)))</f>
        <v/>
      </c>
      <c r="O16" s="27">
        <f>IF(COUNT(C16:D16)&lt;2,"",D16+(D16&lt;=C16))</f>
        <v/>
      </c>
      <c r="P16" s="27">
        <f>IF(OR(O16="",COUNT(E16:F16)&lt;2),"",IF(E16=F16,"",E16+(E16&lt;C16)))</f>
        <v/>
      </c>
      <c r="Q16" s="27">
        <f>IF(P16="","",P16+MOD(F16-E16,1))</f>
        <v/>
      </c>
      <c r="R16" s="27">
        <f>IF(O16="","",MIN(O16,1))</f>
        <v/>
      </c>
      <c r="S16" s="27">
        <f>IF(O16="","",C16+8/24+IF(P16="",0,IF(P16&lt;C16+8/24,Q16-P16,0)))</f>
        <v/>
      </c>
      <c r="T16" s="27">
        <f>IF(O16="","",1+8/24+IF(P16="",0,IF(AND(Q16&gt;1,MAX(P16,1)&lt;1+8/24),Q16-MAX(P16,1),0)))</f>
        <v/>
      </c>
    </row>
    <row r="17">
      <c r="A17" s="23" t="n">
        <v>46299</v>
      </c>
      <c r="B17" s="6" t="inlineStr">
        <is>
          <t>法定休日</t>
        </is>
      </c>
      <c r="C17" s="24" t="n">
        <v>0.75</v>
      </c>
      <c r="D17" s="24" t="n">
        <v>0.125</v>
      </c>
      <c r="E17" s="24" t="n">
        <v>0.9583333333333334</v>
      </c>
      <c r="F17" s="24" t="n">
        <v>0</v>
      </c>
      <c r="G17" s="25">
        <f>IF(O17="","",(MAX(0,O17-C17)-IF(P17="",0,MAX(0,MIN(O17,Q17)-MAX(C17,P17))))*24)</f>
        <v/>
      </c>
      <c r="H17" s="26">
        <f>IF(O17="","",((MAX(0,MIN(O17,5/24)-C17)+MAX(0,MIN(O17,29/24)-MAX(C17,22/24))+MAX(0,MIN(O17,2)-MAX(C17,46/24)))-IF(P17="",0,(MAX(0,MIN(MIN(O17,Q17),5/24)-MAX(C17,P17))+MAX(0,MIN(MIN(O17,Q17),29/24)-MAX(MAX(C17,P17),22/24))+MAX(0,MIN(MIN(O17,Q17),2)-MAX(MAX(C17,P17),46/24)))))*24)</f>
        <v/>
      </c>
      <c r="I17" s="25">
        <f>IF(O17="","",CHOOSE(MATCH(IF(B17="","通常",B17),{"通常","週40時間超","法定休日","翌日が法定休日"},0),(MAX(0,O17-S17)-IF(P17="",0,MAX(0,MIN(O17,Q17)-MAX(S17,P17))))*24,G17,(MAX(0,O17-T17)-IF(P17="",0,MAX(0,MIN(O17,Q17)-MAX(T17,P17))))*24,(MAX(0,R17-S17)-IF(P17="",0,MAX(0,MIN(R17,Q17)-MAX(S17,P17))))*24))</f>
        <v/>
      </c>
      <c r="J17" s="25">
        <f>IF(O17="","",CHOOSE(MATCH(IF(B17="","通常",B17),{"通常","週40時間超","法定休日","翌日が法定休日"},0),((MAX(0,MIN(O17,5/24)-S17)+MAX(0,MIN(O17,29/24)-MAX(S17,22/24))+MAX(0,MIN(O17,2)-MAX(S17,46/24)))-IF(P17="",0,(MAX(0,MIN(MIN(O17,Q17),5/24)-MAX(S17,P17))+MAX(0,MIN(MIN(O17,Q17),29/24)-MAX(MAX(S17,P17),22/24))+MAX(0,MIN(MIN(O17,Q17),2)-MAX(MAX(S17,P17),46/24)))))*24,H17,((MAX(0,MIN(O17,5/24)-T17)+MAX(0,MIN(O17,29/24)-MAX(T17,22/24))+MAX(0,MIN(O17,2)-MAX(T17,46/24)))-IF(P17="",0,(MAX(0,MIN(MIN(O17,Q17),5/24)-MAX(T17,P17))+MAX(0,MIN(MIN(O17,Q17),29/24)-MAX(MAX(T17,P17),22/24))+MAX(0,MIN(MIN(O17,Q17),2)-MAX(MAX(T17,P17),46/24)))))*24,((MAX(0,MIN(R17,5/24)-S17)+MAX(0,MIN(R17,29/24)-MAX(S17,22/24))+MAX(0,MIN(R17,2)-MAX(S17,46/24)))-IF(P17="",0,(MAX(0,MIN(MIN(R17,Q17),5/24)-MAX(S17,P17))+MAX(0,MIN(MIN(R17,Q17),29/24)-MAX(MAX(S17,P17),22/24))+MAX(0,MIN(MIN(R17,Q17),2)-MAX(MAX(S17,P17),46/24)))))*24))</f>
        <v/>
      </c>
      <c r="K17" s="25">
        <f>IF(O17="","",CHOOSE(MATCH(IF(B17="","通常",B17),{"通常","週40時間超","法定休日","翌日が法定休日"},0),0,0,(MAX(0,R17-C17)-IF(P17="",0,MAX(0,MIN(R17,Q17)-MAX(C17,P17))))*24,(MAX(0,O17-1)-IF(P17="",0,MAX(0,MIN(O17,Q17)-MAX(1,P17))))*24))</f>
        <v/>
      </c>
      <c r="L17" s="25">
        <f>IF(O17="","",CHOOSE(MATCH(IF(B17="","通常",B17),{"通常","週40時間超","法定休日","翌日が法定休日"},0),0,0,((MAX(0,MIN(R17,5/24)-C17)+MAX(0,MIN(R17,29/24)-MAX(C17,22/24))+MAX(0,MIN(R17,2)-MAX(C17,46/24)))-IF(P17="",0,(MAX(0,MIN(MIN(R17,Q17),5/24)-MAX(C17,P17))+MAX(0,MIN(MIN(R17,Q17),29/24)-MAX(MAX(C17,P17),22/24))+MAX(0,MIN(MIN(R17,Q17),2)-MAX(MAX(C17,P17),46/24)))))*24,((MAX(0,MIN(O17,5/24)-1)+MAX(0,MIN(O17,29/24)-MAX(1,22/24))+MAX(0,MIN(O17,2)-MAX(1,46/24)))-IF(P17="",0,(MAX(0,MIN(MIN(O17,Q17),5/24)-MAX(1,P17))+MAX(0,MIN(MIN(O17,Q17),29/24)-MAX(MAX(1,P17),22/24))+MAX(0,MIN(MIN(O17,Q17),2)-MAX(MAX(1,P17),46/24)))))*24))</f>
        <v/>
      </c>
      <c r="M17" s="25">
        <f>IF(O17="","",IF($C$5="時給",G17,CHOOSE(MATCH(IF(B17="","通常",B17),{"通常","週40時間超","法定休日","翌日が法定休日"},0),MAX(0,G17-$C$7),G17,G17,MAX(0,G17-K17-$C$7)+K17)))</f>
        <v/>
      </c>
      <c r="O17" s="27">
        <f>IF(COUNT(C17:D17)&lt;2,"",D17+(D17&lt;=C17))</f>
        <v/>
      </c>
      <c r="P17" s="27">
        <f>IF(OR(O17="",COUNT(E17:F17)&lt;2),"",IF(E17=F17,"",E17+(E17&lt;C17)))</f>
        <v/>
      </c>
      <c r="Q17" s="27">
        <f>IF(P17="","",P17+MOD(F17-E17,1))</f>
        <v/>
      </c>
      <c r="R17" s="27">
        <f>IF(O17="","",MIN(O17,1))</f>
        <v/>
      </c>
      <c r="S17" s="27">
        <f>IF(O17="","",C17+8/24+IF(P17="",0,IF(P17&lt;C17+8/24,Q17-P17,0)))</f>
        <v/>
      </c>
      <c r="T17" s="27">
        <f>IF(O17="","",1+8/24+IF(P17="",0,IF(AND(Q17&gt;1,MAX(P17,1)&lt;1+8/24),Q17-MAX(P17,1),0)))</f>
        <v/>
      </c>
    </row>
    <row r="18">
      <c r="A18" s="23" t="n"/>
      <c r="B18" s="6" t="n"/>
      <c r="C18" s="24" t="n"/>
      <c r="D18" s="24" t="n"/>
      <c r="E18" s="24" t="n"/>
      <c r="F18" s="24" t="n"/>
      <c r="G18" s="25">
        <f>IF(O18="","",(MAX(0,O18-C18)-IF(P18="",0,MAX(0,MIN(O18,Q18)-MAX(C18,P18))))*24)</f>
        <v/>
      </c>
      <c r="H18" s="26">
        <f>IF(O18="","",((MAX(0,MIN(O18,5/24)-C18)+MAX(0,MIN(O18,29/24)-MAX(C18,22/24))+MAX(0,MIN(O18,2)-MAX(C18,46/24)))-IF(P18="",0,(MAX(0,MIN(MIN(O18,Q18),5/24)-MAX(C18,P18))+MAX(0,MIN(MIN(O18,Q18),29/24)-MAX(MAX(C18,P18),22/24))+MAX(0,MIN(MIN(O18,Q18),2)-MAX(MAX(C18,P18),46/24)))))*24)</f>
        <v/>
      </c>
      <c r="I18" s="25">
        <f>IF(O18="","",CHOOSE(MATCH(IF(B18="","通常",B18),{"通常","週40時間超","法定休日","翌日が法定休日"},0),(MAX(0,O18-S18)-IF(P18="",0,MAX(0,MIN(O18,Q18)-MAX(S18,P18))))*24,G18,(MAX(0,O18-T18)-IF(P18="",0,MAX(0,MIN(O18,Q18)-MAX(T18,P18))))*24,(MAX(0,R18-S18)-IF(P18="",0,MAX(0,MIN(R18,Q18)-MAX(S18,P18))))*24))</f>
        <v/>
      </c>
      <c r="J18" s="25">
        <f>IF(O18="","",CHOOSE(MATCH(IF(B18="","通常",B18),{"通常","週40時間超","法定休日","翌日が法定休日"},0),((MAX(0,MIN(O18,5/24)-S18)+MAX(0,MIN(O18,29/24)-MAX(S18,22/24))+MAX(0,MIN(O18,2)-MAX(S18,46/24)))-IF(P18="",0,(MAX(0,MIN(MIN(O18,Q18),5/24)-MAX(S18,P18))+MAX(0,MIN(MIN(O18,Q18),29/24)-MAX(MAX(S18,P18),22/24))+MAX(0,MIN(MIN(O18,Q18),2)-MAX(MAX(S18,P18),46/24)))))*24,H18,((MAX(0,MIN(O18,5/24)-T18)+MAX(0,MIN(O18,29/24)-MAX(T18,22/24))+MAX(0,MIN(O18,2)-MAX(T18,46/24)))-IF(P18="",0,(MAX(0,MIN(MIN(O18,Q18),5/24)-MAX(T18,P18))+MAX(0,MIN(MIN(O18,Q18),29/24)-MAX(MAX(T18,P18),22/24))+MAX(0,MIN(MIN(O18,Q18),2)-MAX(MAX(T18,P18),46/24)))))*24,((MAX(0,MIN(R18,5/24)-S18)+MAX(0,MIN(R18,29/24)-MAX(S18,22/24))+MAX(0,MIN(R18,2)-MAX(S18,46/24)))-IF(P18="",0,(MAX(0,MIN(MIN(R18,Q18),5/24)-MAX(S18,P18))+MAX(0,MIN(MIN(R18,Q18),29/24)-MAX(MAX(S18,P18),22/24))+MAX(0,MIN(MIN(R18,Q18),2)-MAX(MAX(S18,P18),46/24)))))*24))</f>
        <v/>
      </c>
      <c r="K18" s="25">
        <f>IF(O18="","",CHOOSE(MATCH(IF(B18="","通常",B18),{"通常","週40時間超","法定休日","翌日が法定休日"},0),0,0,(MAX(0,R18-C18)-IF(P18="",0,MAX(0,MIN(R18,Q18)-MAX(C18,P18))))*24,(MAX(0,O18-1)-IF(P18="",0,MAX(0,MIN(O18,Q18)-MAX(1,P18))))*24))</f>
        <v/>
      </c>
      <c r="L18" s="25">
        <f>IF(O18="","",CHOOSE(MATCH(IF(B18="","通常",B18),{"通常","週40時間超","法定休日","翌日が法定休日"},0),0,0,((MAX(0,MIN(R18,5/24)-C18)+MAX(0,MIN(R18,29/24)-MAX(C18,22/24))+MAX(0,MIN(R18,2)-MAX(C18,46/24)))-IF(P18="",0,(MAX(0,MIN(MIN(R18,Q18),5/24)-MAX(C18,P18))+MAX(0,MIN(MIN(R18,Q18),29/24)-MAX(MAX(C18,P18),22/24))+MAX(0,MIN(MIN(R18,Q18),2)-MAX(MAX(C18,P18),46/24)))))*24,((MAX(0,MIN(O18,5/24)-1)+MAX(0,MIN(O18,29/24)-MAX(1,22/24))+MAX(0,MIN(O18,2)-MAX(1,46/24)))-IF(P18="",0,(MAX(0,MIN(MIN(O18,Q18),5/24)-MAX(1,P18))+MAX(0,MIN(MIN(O18,Q18),29/24)-MAX(MAX(1,P18),22/24))+MAX(0,MIN(MIN(O18,Q18),2)-MAX(MAX(1,P18),46/24)))))*24))</f>
        <v/>
      </c>
      <c r="M18" s="25">
        <f>IF(O18="","",IF($C$5="時給",G18,CHOOSE(MATCH(IF(B18="","通常",B18),{"通常","週40時間超","法定休日","翌日が法定休日"},0),MAX(0,G18-$C$7),G18,G18,MAX(0,G18-K18-$C$7)+K18)))</f>
        <v/>
      </c>
      <c r="O18" s="27">
        <f>IF(COUNT(C18:D18)&lt;2,"",D18+(D18&lt;=C18))</f>
        <v/>
      </c>
      <c r="P18" s="27">
        <f>IF(OR(O18="",COUNT(E18:F18)&lt;2),"",IF(E18=F18,"",E18+(E18&lt;C18)))</f>
        <v/>
      </c>
      <c r="Q18" s="27">
        <f>IF(P18="","",P18+MOD(F18-E18,1))</f>
        <v/>
      </c>
      <c r="R18" s="27">
        <f>IF(O18="","",MIN(O18,1))</f>
        <v/>
      </c>
      <c r="S18" s="27">
        <f>IF(O18="","",C18+8/24+IF(P18="",0,IF(P18&lt;C18+8/24,Q18-P18,0)))</f>
        <v/>
      </c>
      <c r="T18" s="27">
        <f>IF(O18="","",1+8/24+IF(P18="",0,IF(AND(Q18&gt;1,MAX(P18,1)&lt;1+8/24),Q18-MAX(P18,1),0)))</f>
        <v/>
      </c>
    </row>
    <row r="19">
      <c r="A19" s="23" t="n"/>
      <c r="B19" s="6" t="n"/>
      <c r="C19" s="24" t="n"/>
      <c r="D19" s="24" t="n"/>
      <c r="E19" s="24" t="n"/>
      <c r="F19" s="24" t="n"/>
      <c r="G19" s="25">
        <f>IF(O19="","",(MAX(0,O19-C19)-IF(P19="",0,MAX(0,MIN(O19,Q19)-MAX(C19,P19))))*24)</f>
        <v/>
      </c>
      <c r="H19" s="26">
        <f>IF(O19="","",((MAX(0,MIN(O19,5/24)-C19)+MAX(0,MIN(O19,29/24)-MAX(C19,22/24))+MAX(0,MIN(O19,2)-MAX(C19,46/24)))-IF(P19="",0,(MAX(0,MIN(MIN(O19,Q19),5/24)-MAX(C19,P19))+MAX(0,MIN(MIN(O19,Q19),29/24)-MAX(MAX(C19,P19),22/24))+MAX(0,MIN(MIN(O19,Q19),2)-MAX(MAX(C19,P19),46/24)))))*24)</f>
        <v/>
      </c>
      <c r="I19" s="25">
        <f>IF(O19="","",CHOOSE(MATCH(IF(B19="","通常",B19),{"通常","週40時間超","法定休日","翌日が法定休日"},0),(MAX(0,O19-S19)-IF(P19="",0,MAX(0,MIN(O19,Q19)-MAX(S19,P19))))*24,G19,(MAX(0,O19-T19)-IF(P19="",0,MAX(0,MIN(O19,Q19)-MAX(T19,P19))))*24,(MAX(0,R19-S19)-IF(P19="",0,MAX(0,MIN(R19,Q19)-MAX(S19,P19))))*24))</f>
        <v/>
      </c>
      <c r="J19" s="25">
        <f>IF(O19="","",CHOOSE(MATCH(IF(B19="","通常",B19),{"通常","週40時間超","法定休日","翌日が法定休日"},0),((MAX(0,MIN(O19,5/24)-S19)+MAX(0,MIN(O19,29/24)-MAX(S19,22/24))+MAX(0,MIN(O19,2)-MAX(S19,46/24)))-IF(P19="",0,(MAX(0,MIN(MIN(O19,Q19),5/24)-MAX(S19,P19))+MAX(0,MIN(MIN(O19,Q19),29/24)-MAX(MAX(S19,P19),22/24))+MAX(0,MIN(MIN(O19,Q19),2)-MAX(MAX(S19,P19),46/24)))))*24,H19,((MAX(0,MIN(O19,5/24)-T19)+MAX(0,MIN(O19,29/24)-MAX(T19,22/24))+MAX(0,MIN(O19,2)-MAX(T19,46/24)))-IF(P19="",0,(MAX(0,MIN(MIN(O19,Q19),5/24)-MAX(T19,P19))+MAX(0,MIN(MIN(O19,Q19),29/24)-MAX(MAX(T19,P19),22/24))+MAX(0,MIN(MIN(O19,Q19),2)-MAX(MAX(T19,P19),46/24)))))*24,((MAX(0,MIN(R19,5/24)-S19)+MAX(0,MIN(R19,29/24)-MAX(S19,22/24))+MAX(0,MIN(R19,2)-MAX(S19,46/24)))-IF(P19="",0,(MAX(0,MIN(MIN(R19,Q19),5/24)-MAX(S19,P19))+MAX(0,MIN(MIN(R19,Q19),29/24)-MAX(MAX(S19,P19),22/24))+MAX(0,MIN(MIN(R19,Q19),2)-MAX(MAX(S19,P19),46/24)))))*24))</f>
        <v/>
      </c>
      <c r="K19" s="25">
        <f>IF(O19="","",CHOOSE(MATCH(IF(B19="","通常",B19),{"通常","週40時間超","法定休日","翌日が法定休日"},0),0,0,(MAX(0,R19-C19)-IF(P19="",0,MAX(0,MIN(R19,Q19)-MAX(C19,P19))))*24,(MAX(0,O19-1)-IF(P19="",0,MAX(0,MIN(O19,Q19)-MAX(1,P19))))*24))</f>
        <v/>
      </c>
      <c r="L19" s="25">
        <f>IF(O19="","",CHOOSE(MATCH(IF(B19="","通常",B19),{"通常","週40時間超","法定休日","翌日が法定休日"},0),0,0,((MAX(0,MIN(R19,5/24)-C19)+MAX(0,MIN(R19,29/24)-MAX(C19,22/24))+MAX(0,MIN(R19,2)-MAX(C19,46/24)))-IF(P19="",0,(MAX(0,MIN(MIN(R19,Q19),5/24)-MAX(C19,P19))+MAX(0,MIN(MIN(R19,Q19),29/24)-MAX(MAX(C19,P19),22/24))+MAX(0,MIN(MIN(R19,Q19),2)-MAX(MAX(C19,P19),46/24)))))*24,((MAX(0,MIN(O19,5/24)-1)+MAX(0,MIN(O19,29/24)-MAX(1,22/24))+MAX(0,MIN(O19,2)-MAX(1,46/24)))-IF(P19="",0,(MAX(0,MIN(MIN(O19,Q19),5/24)-MAX(1,P19))+MAX(0,MIN(MIN(O19,Q19),29/24)-MAX(MAX(1,P19),22/24))+MAX(0,MIN(MIN(O19,Q19),2)-MAX(MAX(1,P19),46/24)))))*24))</f>
        <v/>
      </c>
      <c r="M19" s="25">
        <f>IF(O19="","",IF($C$5="時給",G19,CHOOSE(MATCH(IF(B19="","通常",B19),{"通常","週40時間超","法定休日","翌日が法定休日"},0),MAX(0,G19-$C$7),G19,G19,MAX(0,G19-K19-$C$7)+K19)))</f>
        <v/>
      </c>
      <c r="O19" s="27">
        <f>IF(COUNT(C19:D19)&lt;2,"",D19+(D19&lt;=C19))</f>
        <v/>
      </c>
      <c r="P19" s="27">
        <f>IF(OR(O19="",COUNT(E19:F19)&lt;2),"",IF(E19=F19,"",E19+(E19&lt;C19)))</f>
        <v/>
      </c>
      <c r="Q19" s="27">
        <f>IF(P19="","",P19+MOD(F19-E19,1))</f>
        <v/>
      </c>
      <c r="R19" s="27">
        <f>IF(O19="","",MIN(O19,1))</f>
        <v/>
      </c>
      <c r="S19" s="27">
        <f>IF(O19="","",C19+8/24+IF(P19="",0,IF(P19&lt;C19+8/24,Q19-P19,0)))</f>
        <v/>
      </c>
      <c r="T19" s="27">
        <f>IF(O19="","",1+8/24+IF(P19="",0,IF(AND(Q19&gt;1,MAX(P19,1)&lt;1+8/24),Q19-MAX(P19,1),0)))</f>
        <v/>
      </c>
    </row>
    <row r="20">
      <c r="A20" s="23" t="n"/>
      <c r="B20" s="6" t="n"/>
      <c r="C20" s="24" t="n"/>
      <c r="D20" s="24" t="n"/>
      <c r="E20" s="24" t="n"/>
      <c r="F20" s="24" t="n"/>
      <c r="G20" s="25">
        <f>IF(O20="","",(MAX(0,O20-C20)-IF(P20="",0,MAX(0,MIN(O20,Q20)-MAX(C20,P20))))*24)</f>
        <v/>
      </c>
      <c r="H20" s="26">
        <f>IF(O20="","",((MAX(0,MIN(O20,5/24)-C20)+MAX(0,MIN(O20,29/24)-MAX(C20,22/24))+MAX(0,MIN(O20,2)-MAX(C20,46/24)))-IF(P20="",0,(MAX(0,MIN(MIN(O20,Q20),5/24)-MAX(C20,P20))+MAX(0,MIN(MIN(O20,Q20),29/24)-MAX(MAX(C20,P20),22/24))+MAX(0,MIN(MIN(O20,Q20),2)-MAX(MAX(C20,P20),46/24)))))*24)</f>
        <v/>
      </c>
      <c r="I20" s="25">
        <f>IF(O20="","",CHOOSE(MATCH(IF(B20="","通常",B20),{"通常","週40時間超","法定休日","翌日が法定休日"},0),(MAX(0,O20-S20)-IF(P20="",0,MAX(0,MIN(O20,Q20)-MAX(S20,P20))))*24,G20,(MAX(0,O20-T20)-IF(P20="",0,MAX(0,MIN(O20,Q20)-MAX(T20,P20))))*24,(MAX(0,R20-S20)-IF(P20="",0,MAX(0,MIN(R20,Q20)-MAX(S20,P20))))*24))</f>
        <v/>
      </c>
      <c r="J20" s="25">
        <f>IF(O20="","",CHOOSE(MATCH(IF(B20="","通常",B20),{"通常","週40時間超","法定休日","翌日が法定休日"},0),((MAX(0,MIN(O20,5/24)-S20)+MAX(0,MIN(O20,29/24)-MAX(S20,22/24))+MAX(0,MIN(O20,2)-MAX(S20,46/24)))-IF(P20="",0,(MAX(0,MIN(MIN(O20,Q20),5/24)-MAX(S20,P20))+MAX(0,MIN(MIN(O20,Q20),29/24)-MAX(MAX(S20,P20),22/24))+MAX(0,MIN(MIN(O20,Q20),2)-MAX(MAX(S20,P20),46/24)))))*24,H20,((MAX(0,MIN(O20,5/24)-T20)+MAX(0,MIN(O20,29/24)-MAX(T20,22/24))+MAX(0,MIN(O20,2)-MAX(T20,46/24)))-IF(P20="",0,(MAX(0,MIN(MIN(O20,Q20),5/24)-MAX(T20,P20))+MAX(0,MIN(MIN(O20,Q20),29/24)-MAX(MAX(T20,P20),22/24))+MAX(0,MIN(MIN(O20,Q20),2)-MAX(MAX(T20,P20),46/24)))))*24,((MAX(0,MIN(R20,5/24)-S20)+MAX(0,MIN(R20,29/24)-MAX(S20,22/24))+MAX(0,MIN(R20,2)-MAX(S20,46/24)))-IF(P20="",0,(MAX(0,MIN(MIN(R20,Q20),5/24)-MAX(S20,P20))+MAX(0,MIN(MIN(R20,Q20),29/24)-MAX(MAX(S20,P20),22/24))+MAX(0,MIN(MIN(R20,Q20),2)-MAX(MAX(S20,P20),46/24)))))*24))</f>
        <v/>
      </c>
      <c r="K20" s="25">
        <f>IF(O20="","",CHOOSE(MATCH(IF(B20="","通常",B20),{"通常","週40時間超","法定休日","翌日が法定休日"},0),0,0,(MAX(0,R20-C20)-IF(P20="",0,MAX(0,MIN(R20,Q20)-MAX(C20,P20))))*24,(MAX(0,O20-1)-IF(P20="",0,MAX(0,MIN(O20,Q20)-MAX(1,P20))))*24))</f>
        <v/>
      </c>
      <c r="L20" s="25">
        <f>IF(O20="","",CHOOSE(MATCH(IF(B20="","通常",B20),{"通常","週40時間超","法定休日","翌日が法定休日"},0),0,0,((MAX(0,MIN(R20,5/24)-C20)+MAX(0,MIN(R20,29/24)-MAX(C20,22/24))+MAX(0,MIN(R20,2)-MAX(C20,46/24)))-IF(P20="",0,(MAX(0,MIN(MIN(R20,Q20),5/24)-MAX(C20,P20))+MAX(0,MIN(MIN(R20,Q20),29/24)-MAX(MAX(C20,P20),22/24))+MAX(0,MIN(MIN(R20,Q20),2)-MAX(MAX(C20,P20),46/24)))))*24,((MAX(0,MIN(O20,5/24)-1)+MAX(0,MIN(O20,29/24)-MAX(1,22/24))+MAX(0,MIN(O20,2)-MAX(1,46/24)))-IF(P20="",0,(MAX(0,MIN(MIN(O20,Q20),5/24)-MAX(1,P20))+MAX(0,MIN(MIN(O20,Q20),29/24)-MAX(MAX(1,P20),22/24))+MAX(0,MIN(MIN(O20,Q20),2)-MAX(MAX(1,P20),46/24)))))*24))</f>
        <v/>
      </c>
      <c r="M20" s="25">
        <f>IF(O20="","",IF($C$5="時給",G20,CHOOSE(MATCH(IF(B20="","通常",B20),{"通常","週40時間超","法定休日","翌日が法定休日"},0),MAX(0,G20-$C$7),G20,G20,MAX(0,G20-K20-$C$7)+K20)))</f>
        <v/>
      </c>
      <c r="O20" s="27">
        <f>IF(COUNT(C20:D20)&lt;2,"",D20+(D20&lt;=C20))</f>
        <v/>
      </c>
      <c r="P20" s="27">
        <f>IF(OR(O20="",COUNT(E20:F20)&lt;2),"",IF(E20=F20,"",E20+(E20&lt;C20)))</f>
        <v/>
      </c>
      <c r="Q20" s="27">
        <f>IF(P20="","",P20+MOD(F20-E20,1))</f>
        <v/>
      </c>
      <c r="R20" s="27">
        <f>IF(O20="","",MIN(O20,1))</f>
        <v/>
      </c>
      <c r="S20" s="27">
        <f>IF(O20="","",C20+8/24+IF(P20="",0,IF(P20&lt;C20+8/24,Q20-P20,0)))</f>
        <v/>
      </c>
      <c r="T20" s="27">
        <f>IF(O20="","",1+8/24+IF(P20="",0,IF(AND(Q20&gt;1,MAX(P20,1)&lt;1+8/24),Q20-MAX(P20,1),0)))</f>
        <v/>
      </c>
    </row>
    <row r="21">
      <c r="A21" s="23" t="n"/>
      <c r="B21" s="6" t="n"/>
      <c r="C21" s="24" t="n"/>
      <c r="D21" s="24" t="n"/>
      <c r="E21" s="24" t="n"/>
      <c r="F21" s="24" t="n"/>
      <c r="G21" s="25">
        <f>IF(O21="","",(MAX(0,O21-C21)-IF(P21="",0,MAX(0,MIN(O21,Q21)-MAX(C21,P21))))*24)</f>
        <v/>
      </c>
      <c r="H21" s="26">
        <f>IF(O21="","",((MAX(0,MIN(O21,5/24)-C21)+MAX(0,MIN(O21,29/24)-MAX(C21,22/24))+MAX(0,MIN(O21,2)-MAX(C21,46/24)))-IF(P21="",0,(MAX(0,MIN(MIN(O21,Q21),5/24)-MAX(C21,P21))+MAX(0,MIN(MIN(O21,Q21),29/24)-MAX(MAX(C21,P21),22/24))+MAX(0,MIN(MIN(O21,Q21),2)-MAX(MAX(C21,P21),46/24)))))*24)</f>
        <v/>
      </c>
      <c r="I21" s="25">
        <f>IF(O21="","",CHOOSE(MATCH(IF(B21="","通常",B21),{"通常","週40時間超","法定休日","翌日が法定休日"},0),(MAX(0,O21-S21)-IF(P21="",0,MAX(0,MIN(O21,Q21)-MAX(S21,P21))))*24,G21,(MAX(0,O21-T21)-IF(P21="",0,MAX(0,MIN(O21,Q21)-MAX(T21,P21))))*24,(MAX(0,R21-S21)-IF(P21="",0,MAX(0,MIN(R21,Q21)-MAX(S21,P21))))*24))</f>
        <v/>
      </c>
      <c r="J21" s="25">
        <f>IF(O21="","",CHOOSE(MATCH(IF(B21="","通常",B21),{"通常","週40時間超","法定休日","翌日が法定休日"},0),((MAX(0,MIN(O21,5/24)-S21)+MAX(0,MIN(O21,29/24)-MAX(S21,22/24))+MAX(0,MIN(O21,2)-MAX(S21,46/24)))-IF(P21="",0,(MAX(0,MIN(MIN(O21,Q21),5/24)-MAX(S21,P21))+MAX(0,MIN(MIN(O21,Q21),29/24)-MAX(MAX(S21,P21),22/24))+MAX(0,MIN(MIN(O21,Q21),2)-MAX(MAX(S21,P21),46/24)))))*24,H21,((MAX(0,MIN(O21,5/24)-T21)+MAX(0,MIN(O21,29/24)-MAX(T21,22/24))+MAX(0,MIN(O21,2)-MAX(T21,46/24)))-IF(P21="",0,(MAX(0,MIN(MIN(O21,Q21),5/24)-MAX(T21,P21))+MAX(0,MIN(MIN(O21,Q21),29/24)-MAX(MAX(T21,P21),22/24))+MAX(0,MIN(MIN(O21,Q21),2)-MAX(MAX(T21,P21),46/24)))))*24,((MAX(0,MIN(R21,5/24)-S21)+MAX(0,MIN(R21,29/24)-MAX(S21,22/24))+MAX(0,MIN(R21,2)-MAX(S21,46/24)))-IF(P21="",0,(MAX(0,MIN(MIN(R21,Q21),5/24)-MAX(S21,P21))+MAX(0,MIN(MIN(R21,Q21),29/24)-MAX(MAX(S21,P21),22/24))+MAX(0,MIN(MIN(R21,Q21),2)-MAX(MAX(S21,P21),46/24)))))*24))</f>
        <v/>
      </c>
      <c r="K21" s="25">
        <f>IF(O21="","",CHOOSE(MATCH(IF(B21="","通常",B21),{"通常","週40時間超","法定休日","翌日が法定休日"},0),0,0,(MAX(0,R21-C21)-IF(P21="",0,MAX(0,MIN(R21,Q21)-MAX(C21,P21))))*24,(MAX(0,O21-1)-IF(P21="",0,MAX(0,MIN(O21,Q21)-MAX(1,P21))))*24))</f>
        <v/>
      </c>
      <c r="L21" s="25">
        <f>IF(O21="","",CHOOSE(MATCH(IF(B21="","通常",B21),{"通常","週40時間超","法定休日","翌日が法定休日"},0),0,0,((MAX(0,MIN(R21,5/24)-C21)+MAX(0,MIN(R21,29/24)-MAX(C21,22/24))+MAX(0,MIN(R21,2)-MAX(C21,46/24)))-IF(P21="",0,(MAX(0,MIN(MIN(R21,Q21),5/24)-MAX(C21,P21))+MAX(0,MIN(MIN(R21,Q21),29/24)-MAX(MAX(C21,P21),22/24))+MAX(0,MIN(MIN(R21,Q21),2)-MAX(MAX(C21,P21),46/24)))))*24,((MAX(0,MIN(O21,5/24)-1)+MAX(0,MIN(O21,29/24)-MAX(1,22/24))+MAX(0,MIN(O21,2)-MAX(1,46/24)))-IF(P21="",0,(MAX(0,MIN(MIN(O21,Q21),5/24)-MAX(1,P21))+MAX(0,MIN(MIN(O21,Q21),29/24)-MAX(MAX(1,P21),22/24))+MAX(0,MIN(MIN(O21,Q21),2)-MAX(MAX(1,P21),46/24)))))*24))</f>
        <v/>
      </c>
      <c r="M21" s="25">
        <f>IF(O21="","",IF($C$5="時給",G21,CHOOSE(MATCH(IF(B21="","通常",B21),{"通常","週40時間超","法定休日","翌日が法定休日"},0),MAX(0,G21-$C$7),G21,G21,MAX(0,G21-K21-$C$7)+K21)))</f>
        <v/>
      </c>
      <c r="O21" s="27">
        <f>IF(COUNT(C21:D21)&lt;2,"",D21+(D21&lt;=C21))</f>
        <v/>
      </c>
      <c r="P21" s="27">
        <f>IF(OR(O21="",COUNT(E21:F21)&lt;2),"",IF(E21=F21,"",E21+(E21&lt;C21)))</f>
        <v/>
      </c>
      <c r="Q21" s="27">
        <f>IF(P21="","",P21+MOD(F21-E21,1))</f>
        <v/>
      </c>
      <c r="R21" s="27">
        <f>IF(O21="","",MIN(O21,1))</f>
        <v/>
      </c>
      <c r="S21" s="27">
        <f>IF(O21="","",C21+8/24+IF(P21="",0,IF(P21&lt;C21+8/24,Q21-P21,0)))</f>
        <v/>
      </c>
      <c r="T21" s="27">
        <f>IF(O21="","",1+8/24+IF(P21="",0,IF(AND(Q21&gt;1,MAX(P21,1)&lt;1+8/24),Q21-MAX(P21,1),0)))</f>
        <v/>
      </c>
    </row>
    <row r="22">
      <c r="A22" s="23" t="n"/>
      <c r="B22" s="6" t="n"/>
      <c r="C22" s="24" t="n"/>
      <c r="D22" s="24" t="n"/>
      <c r="E22" s="24" t="n"/>
      <c r="F22" s="24" t="n"/>
      <c r="G22" s="25">
        <f>IF(O22="","",(MAX(0,O22-C22)-IF(P22="",0,MAX(0,MIN(O22,Q22)-MAX(C22,P22))))*24)</f>
        <v/>
      </c>
      <c r="H22" s="26">
        <f>IF(O22="","",((MAX(0,MIN(O22,5/24)-C22)+MAX(0,MIN(O22,29/24)-MAX(C22,22/24))+MAX(0,MIN(O22,2)-MAX(C22,46/24)))-IF(P22="",0,(MAX(0,MIN(MIN(O22,Q22),5/24)-MAX(C22,P22))+MAX(0,MIN(MIN(O22,Q22),29/24)-MAX(MAX(C22,P22),22/24))+MAX(0,MIN(MIN(O22,Q22),2)-MAX(MAX(C22,P22),46/24)))))*24)</f>
        <v/>
      </c>
      <c r="I22" s="25">
        <f>IF(O22="","",CHOOSE(MATCH(IF(B22="","通常",B22),{"通常","週40時間超","法定休日","翌日が法定休日"},0),(MAX(0,O22-S22)-IF(P22="",0,MAX(0,MIN(O22,Q22)-MAX(S22,P22))))*24,G22,(MAX(0,O22-T22)-IF(P22="",0,MAX(0,MIN(O22,Q22)-MAX(T22,P22))))*24,(MAX(0,R22-S22)-IF(P22="",0,MAX(0,MIN(R22,Q22)-MAX(S22,P22))))*24))</f>
        <v/>
      </c>
      <c r="J22" s="25">
        <f>IF(O22="","",CHOOSE(MATCH(IF(B22="","通常",B22),{"通常","週40時間超","法定休日","翌日が法定休日"},0),((MAX(0,MIN(O22,5/24)-S22)+MAX(0,MIN(O22,29/24)-MAX(S22,22/24))+MAX(0,MIN(O22,2)-MAX(S22,46/24)))-IF(P22="",0,(MAX(0,MIN(MIN(O22,Q22),5/24)-MAX(S22,P22))+MAX(0,MIN(MIN(O22,Q22),29/24)-MAX(MAX(S22,P22),22/24))+MAX(0,MIN(MIN(O22,Q22),2)-MAX(MAX(S22,P22),46/24)))))*24,H22,((MAX(0,MIN(O22,5/24)-T22)+MAX(0,MIN(O22,29/24)-MAX(T22,22/24))+MAX(0,MIN(O22,2)-MAX(T22,46/24)))-IF(P22="",0,(MAX(0,MIN(MIN(O22,Q22),5/24)-MAX(T22,P22))+MAX(0,MIN(MIN(O22,Q22),29/24)-MAX(MAX(T22,P22),22/24))+MAX(0,MIN(MIN(O22,Q22),2)-MAX(MAX(T22,P22),46/24)))))*24,((MAX(0,MIN(R22,5/24)-S22)+MAX(0,MIN(R22,29/24)-MAX(S22,22/24))+MAX(0,MIN(R22,2)-MAX(S22,46/24)))-IF(P22="",0,(MAX(0,MIN(MIN(R22,Q22),5/24)-MAX(S22,P22))+MAX(0,MIN(MIN(R22,Q22),29/24)-MAX(MAX(S22,P22),22/24))+MAX(0,MIN(MIN(R22,Q22),2)-MAX(MAX(S22,P22),46/24)))))*24))</f>
        <v/>
      </c>
      <c r="K22" s="25">
        <f>IF(O22="","",CHOOSE(MATCH(IF(B22="","通常",B22),{"通常","週40時間超","法定休日","翌日が法定休日"},0),0,0,(MAX(0,R22-C22)-IF(P22="",0,MAX(0,MIN(R22,Q22)-MAX(C22,P22))))*24,(MAX(0,O22-1)-IF(P22="",0,MAX(0,MIN(O22,Q22)-MAX(1,P22))))*24))</f>
        <v/>
      </c>
      <c r="L22" s="25">
        <f>IF(O22="","",CHOOSE(MATCH(IF(B22="","通常",B22),{"通常","週40時間超","法定休日","翌日が法定休日"},0),0,0,((MAX(0,MIN(R22,5/24)-C22)+MAX(0,MIN(R22,29/24)-MAX(C22,22/24))+MAX(0,MIN(R22,2)-MAX(C22,46/24)))-IF(P22="",0,(MAX(0,MIN(MIN(R22,Q22),5/24)-MAX(C22,P22))+MAX(0,MIN(MIN(R22,Q22),29/24)-MAX(MAX(C22,P22),22/24))+MAX(0,MIN(MIN(R22,Q22),2)-MAX(MAX(C22,P22),46/24)))))*24,((MAX(0,MIN(O22,5/24)-1)+MAX(0,MIN(O22,29/24)-MAX(1,22/24))+MAX(0,MIN(O22,2)-MAX(1,46/24)))-IF(P22="",0,(MAX(0,MIN(MIN(O22,Q22),5/24)-MAX(1,P22))+MAX(0,MIN(MIN(O22,Q22),29/24)-MAX(MAX(1,P22),22/24))+MAX(0,MIN(MIN(O22,Q22),2)-MAX(MAX(1,P22),46/24)))))*24))</f>
        <v/>
      </c>
      <c r="M22" s="25">
        <f>IF(O22="","",IF($C$5="時給",G22,CHOOSE(MATCH(IF(B22="","通常",B22),{"通常","週40時間超","法定休日","翌日が法定休日"},0),MAX(0,G22-$C$7),G22,G22,MAX(0,G22-K22-$C$7)+K22)))</f>
        <v/>
      </c>
      <c r="O22" s="27">
        <f>IF(COUNT(C22:D22)&lt;2,"",D22+(D22&lt;=C22))</f>
        <v/>
      </c>
      <c r="P22" s="27">
        <f>IF(OR(O22="",COUNT(E22:F22)&lt;2),"",IF(E22=F22,"",E22+(E22&lt;C22)))</f>
        <v/>
      </c>
      <c r="Q22" s="27">
        <f>IF(P22="","",P22+MOD(F22-E22,1))</f>
        <v/>
      </c>
      <c r="R22" s="27">
        <f>IF(O22="","",MIN(O22,1))</f>
        <v/>
      </c>
      <c r="S22" s="27">
        <f>IF(O22="","",C22+8/24+IF(P22="",0,IF(P22&lt;C22+8/24,Q22-P22,0)))</f>
        <v/>
      </c>
      <c r="T22" s="27">
        <f>IF(O22="","",1+8/24+IF(P22="",0,IF(AND(Q22&gt;1,MAX(P22,1)&lt;1+8/24),Q22-MAX(P22,1),0)))</f>
        <v/>
      </c>
    </row>
    <row r="23">
      <c r="A23" s="23" t="n"/>
      <c r="B23" s="6" t="n"/>
      <c r="C23" s="24" t="n"/>
      <c r="D23" s="24" t="n"/>
      <c r="E23" s="24" t="n"/>
      <c r="F23" s="24" t="n"/>
      <c r="G23" s="25">
        <f>IF(O23="","",(MAX(0,O23-C23)-IF(P23="",0,MAX(0,MIN(O23,Q23)-MAX(C23,P23))))*24)</f>
        <v/>
      </c>
      <c r="H23" s="26">
        <f>IF(O23="","",((MAX(0,MIN(O23,5/24)-C23)+MAX(0,MIN(O23,29/24)-MAX(C23,22/24))+MAX(0,MIN(O23,2)-MAX(C23,46/24)))-IF(P23="",0,(MAX(0,MIN(MIN(O23,Q23),5/24)-MAX(C23,P23))+MAX(0,MIN(MIN(O23,Q23),29/24)-MAX(MAX(C23,P23),22/24))+MAX(0,MIN(MIN(O23,Q23),2)-MAX(MAX(C23,P23),46/24)))))*24)</f>
        <v/>
      </c>
      <c r="I23" s="25">
        <f>IF(O23="","",CHOOSE(MATCH(IF(B23="","通常",B23),{"通常","週40時間超","法定休日","翌日が法定休日"},0),(MAX(0,O23-S23)-IF(P23="",0,MAX(0,MIN(O23,Q23)-MAX(S23,P23))))*24,G23,(MAX(0,O23-T23)-IF(P23="",0,MAX(0,MIN(O23,Q23)-MAX(T23,P23))))*24,(MAX(0,R23-S23)-IF(P23="",0,MAX(0,MIN(R23,Q23)-MAX(S23,P23))))*24))</f>
        <v/>
      </c>
      <c r="J23" s="25">
        <f>IF(O23="","",CHOOSE(MATCH(IF(B23="","通常",B23),{"通常","週40時間超","法定休日","翌日が法定休日"},0),((MAX(0,MIN(O23,5/24)-S23)+MAX(0,MIN(O23,29/24)-MAX(S23,22/24))+MAX(0,MIN(O23,2)-MAX(S23,46/24)))-IF(P23="",0,(MAX(0,MIN(MIN(O23,Q23),5/24)-MAX(S23,P23))+MAX(0,MIN(MIN(O23,Q23),29/24)-MAX(MAX(S23,P23),22/24))+MAX(0,MIN(MIN(O23,Q23),2)-MAX(MAX(S23,P23),46/24)))))*24,H23,((MAX(0,MIN(O23,5/24)-T23)+MAX(0,MIN(O23,29/24)-MAX(T23,22/24))+MAX(0,MIN(O23,2)-MAX(T23,46/24)))-IF(P23="",0,(MAX(0,MIN(MIN(O23,Q23),5/24)-MAX(T23,P23))+MAX(0,MIN(MIN(O23,Q23),29/24)-MAX(MAX(T23,P23),22/24))+MAX(0,MIN(MIN(O23,Q23),2)-MAX(MAX(T23,P23),46/24)))))*24,((MAX(0,MIN(R23,5/24)-S23)+MAX(0,MIN(R23,29/24)-MAX(S23,22/24))+MAX(0,MIN(R23,2)-MAX(S23,46/24)))-IF(P23="",0,(MAX(0,MIN(MIN(R23,Q23),5/24)-MAX(S23,P23))+MAX(0,MIN(MIN(R23,Q23),29/24)-MAX(MAX(S23,P23),22/24))+MAX(0,MIN(MIN(R23,Q23),2)-MAX(MAX(S23,P23),46/24)))))*24))</f>
        <v/>
      </c>
      <c r="K23" s="25">
        <f>IF(O23="","",CHOOSE(MATCH(IF(B23="","通常",B23),{"通常","週40時間超","法定休日","翌日が法定休日"},0),0,0,(MAX(0,R23-C23)-IF(P23="",0,MAX(0,MIN(R23,Q23)-MAX(C23,P23))))*24,(MAX(0,O23-1)-IF(P23="",0,MAX(0,MIN(O23,Q23)-MAX(1,P23))))*24))</f>
        <v/>
      </c>
      <c r="L23" s="25">
        <f>IF(O23="","",CHOOSE(MATCH(IF(B23="","通常",B23),{"通常","週40時間超","法定休日","翌日が法定休日"},0),0,0,((MAX(0,MIN(R23,5/24)-C23)+MAX(0,MIN(R23,29/24)-MAX(C23,22/24))+MAX(0,MIN(R23,2)-MAX(C23,46/24)))-IF(P23="",0,(MAX(0,MIN(MIN(R23,Q23),5/24)-MAX(C23,P23))+MAX(0,MIN(MIN(R23,Q23),29/24)-MAX(MAX(C23,P23),22/24))+MAX(0,MIN(MIN(R23,Q23),2)-MAX(MAX(C23,P23),46/24)))))*24,((MAX(0,MIN(O23,5/24)-1)+MAX(0,MIN(O23,29/24)-MAX(1,22/24))+MAX(0,MIN(O23,2)-MAX(1,46/24)))-IF(P23="",0,(MAX(0,MIN(MIN(O23,Q23),5/24)-MAX(1,P23))+MAX(0,MIN(MIN(O23,Q23),29/24)-MAX(MAX(1,P23),22/24))+MAX(0,MIN(MIN(O23,Q23),2)-MAX(MAX(1,P23),46/24)))))*24))</f>
        <v/>
      </c>
      <c r="M23" s="25">
        <f>IF(O23="","",IF($C$5="時給",G23,CHOOSE(MATCH(IF(B23="","通常",B23),{"通常","週40時間超","法定休日","翌日が法定休日"},0),MAX(0,G23-$C$7),G23,G23,MAX(0,G23-K23-$C$7)+K23)))</f>
        <v/>
      </c>
      <c r="O23" s="27">
        <f>IF(COUNT(C23:D23)&lt;2,"",D23+(D23&lt;=C23))</f>
        <v/>
      </c>
      <c r="P23" s="27">
        <f>IF(OR(O23="",COUNT(E23:F23)&lt;2),"",IF(E23=F23,"",E23+(E23&lt;C23)))</f>
        <v/>
      </c>
      <c r="Q23" s="27">
        <f>IF(P23="","",P23+MOD(F23-E23,1))</f>
        <v/>
      </c>
      <c r="R23" s="27">
        <f>IF(O23="","",MIN(O23,1))</f>
        <v/>
      </c>
      <c r="S23" s="27">
        <f>IF(O23="","",C23+8/24+IF(P23="",0,IF(P23&lt;C23+8/24,Q23-P23,0)))</f>
        <v/>
      </c>
      <c r="T23" s="27">
        <f>IF(O23="","",1+8/24+IF(P23="",0,IF(AND(Q23&gt;1,MAX(P23,1)&lt;1+8/24),Q23-MAX(P23,1),0)))</f>
        <v/>
      </c>
    </row>
    <row r="24">
      <c r="A24" s="23" t="n"/>
      <c r="B24" s="6" t="n"/>
      <c r="C24" s="24" t="n"/>
      <c r="D24" s="24" t="n"/>
      <c r="E24" s="24" t="n"/>
      <c r="F24" s="24" t="n"/>
      <c r="G24" s="25">
        <f>IF(O24="","",(MAX(0,O24-C24)-IF(P24="",0,MAX(0,MIN(O24,Q24)-MAX(C24,P24))))*24)</f>
        <v/>
      </c>
      <c r="H24" s="26">
        <f>IF(O24="","",((MAX(0,MIN(O24,5/24)-C24)+MAX(0,MIN(O24,29/24)-MAX(C24,22/24))+MAX(0,MIN(O24,2)-MAX(C24,46/24)))-IF(P24="",0,(MAX(0,MIN(MIN(O24,Q24),5/24)-MAX(C24,P24))+MAX(0,MIN(MIN(O24,Q24),29/24)-MAX(MAX(C24,P24),22/24))+MAX(0,MIN(MIN(O24,Q24),2)-MAX(MAX(C24,P24),46/24)))))*24)</f>
        <v/>
      </c>
      <c r="I24" s="25">
        <f>IF(O24="","",CHOOSE(MATCH(IF(B24="","通常",B24),{"通常","週40時間超","法定休日","翌日が法定休日"},0),(MAX(0,O24-S24)-IF(P24="",0,MAX(0,MIN(O24,Q24)-MAX(S24,P24))))*24,G24,(MAX(0,O24-T24)-IF(P24="",0,MAX(0,MIN(O24,Q24)-MAX(T24,P24))))*24,(MAX(0,R24-S24)-IF(P24="",0,MAX(0,MIN(R24,Q24)-MAX(S24,P24))))*24))</f>
        <v/>
      </c>
      <c r="J24" s="25">
        <f>IF(O24="","",CHOOSE(MATCH(IF(B24="","通常",B24),{"通常","週40時間超","法定休日","翌日が法定休日"},0),((MAX(0,MIN(O24,5/24)-S24)+MAX(0,MIN(O24,29/24)-MAX(S24,22/24))+MAX(0,MIN(O24,2)-MAX(S24,46/24)))-IF(P24="",0,(MAX(0,MIN(MIN(O24,Q24),5/24)-MAX(S24,P24))+MAX(0,MIN(MIN(O24,Q24),29/24)-MAX(MAX(S24,P24),22/24))+MAX(0,MIN(MIN(O24,Q24),2)-MAX(MAX(S24,P24),46/24)))))*24,H24,((MAX(0,MIN(O24,5/24)-T24)+MAX(0,MIN(O24,29/24)-MAX(T24,22/24))+MAX(0,MIN(O24,2)-MAX(T24,46/24)))-IF(P24="",0,(MAX(0,MIN(MIN(O24,Q24),5/24)-MAX(T24,P24))+MAX(0,MIN(MIN(O24,Q24),29/24)-MAX(MAX(T24,P24),22/24))+MAX(0,MIN(MIN(O24,Q24),2)-MAX(MAX(T24,P24),46/24)))))*24,((MAX(0,MIN(R24,5/24)-S24)+MAX(0,MIN(R24,29/24)-MAX(S24,22/24))+MAX(0,MIN(R24,2)-MAX(S24,46/24)))-IF(P24="",0,(MAX(0,MIN(MIN(R24,Q24),5/24)-MAX(S24,P24))+MAX(0,MIN(MIN(R24,Q24),29/24)-MAX(MAX(S24,P24),22/24))+MAX(0,MIN(MIN(R24,Q24),2)-MAX(MAX(S24,P24),46/24)))))*24))</f>
        <v/>
      </c>
      <c r="K24" s="25">
        <f>IF(O24="","",CHOOSE(MATCH(IF(B24="","通常",B24),{"通常","週40時間超","法定休日","翌日が法定休日"},0),0,0,(MAX(0,R24-C24)-IF(P24="",0,MAX(0,MIN(R24,Q24)-MAX(C24,P24))))*24,(MAX(0,O24-1)-IF(P24="",0,MAX(0,MIN(O24,Q24)-MAX(1,P24))))*24))</f>
        <v/>
      </c>
      <c r="L24" s="25">
        <f>IF(O24="","",CHOOSE(MATCH(IF(B24="","通常",B24),{"通常","週40時間超","法定休日","翌日が法定休日"},0),0,0,((MAX(0,MIN(R24,5/24)-C24)+MAX(0,MIN(R24,29/24)-MAX(C24,22/24))+MAX(0,MIN(R24,2)-MAX(C24,46/24)))-IF(P24="",0,(MAX(0,MIN(MIN(R24,Q24),5/24)-MAX(C24,P24))+MAX(0,MIN(MIN(R24,Q24),29/24)-MAX(MAX(C24,P24),22/24))+MAX(0,MIN(MIN(R24,Q24),2)-MAX(MAX(C24,P24),46/24)))))*24,((MAX(0,MIN(O24,5/24)-1)+MAX(0,MIN(O24,29/24)-MAX(1,22/24))+MAX(0,MIN(O24,2)-MAX(1,46/24)))-IF(P24="",0,(MAX(0,MIN(MIN(O24,Q24),5/24)-MAX(1,P24))+MAX(0,MIN(MIN(O24,Q24),29/24)-MAX(MAX(1,P24),22/24))+MAX(0,MIN(MIN(O24,Q24),2)-MAX(MAX(1,P24),46/24)))))*24))</f>
        <v/>
      </c>
      <c r="M24" s="25">
        <f>IF(O24="","",IF($C$5="時給",G24,CHOOSE(MATCH(IF(B24="","通常",B24),{"通常","週40時間超","法定休日","翌日が法定休日"},0),MAX(0,G24-$C$7),G24,G24,MAX(0,G24-K24-$C$7)+K24)))</f>
        <v/>
      </c>
      <c r="O24" s="27">
        <f>IF(COUNT(C24:D24)&lt;2,"",D24+(D24&lt;=C24))</f>
        <v/>
      </c>
      <c r="P24" s="27">
        <f>IF(OR(O24="",COUNT(E24:F24)&lt;2),"",IF(E24=F24,"",E24+(E24&lt;C24)))</f>
        <v/>
      </c>
      <c r="Q24" s="27">
        <f>IF(P24="","",P24+MOD(F24-E24,1))</f>
        <v/>
      </c>
      <c r="R24" s="27">
        <f>IF(O24="","",MIN(O24,1))</f>
        <v/>
      </c>
      <c r="S24" s="27">
        <f>IF(O24="","",C24+8/24+IF(P24="",0,IF(P24&lt;C24+8/24,Q24-P24,0)))</f>
        <v/>
      </c>
      <c r="T24" s="27">
        <f>IF(O24="","",1+8/24+IF(P24="",0,IF(AND(Q24&gt;1,MAX(P24,1)&lt;1+8/24),Q24-MAX(P24,1),0)))</f>
        <v/>
      </c>
    </row>
    <row r="25">
      <c r="A25" s="23" t="n"/>
      <c r="B25" s="6" t="n"/>
      <c r="C25" s="24" t="n"/>
      <c r="D25" s="24" t="n"/>
      <c r="E25" s="24" t="n"/>
      <c r="F25" s="24" t="n"/>
      <c r="G25" s="25">
        <f>IF(O25="","",(MAX(0,O25-C25)-IF(P25="",0,MAX(0,MIN(O25,Q25)-MAX(C25,P25))))*24)</f>
        <v/>
      </c>
      <c r="H25" s="26">
        <f>IF(O25="","",((MAX(0,MIN(O25,5/24)-C25)+MAX(0,MIN(O25,29/24)-MAX(C25,22/24))+MAX(0,MIN(O25,2)-MAX(C25,46/24)))-IF(P25="",0,(MAX(0,MIN(MIN(O25,Q25),5/24)-MAX(C25,P25))+MAX(0,MIN(MIN(O25,Q25),29/24)-MAX(MAX(C25,P25),22/24))+MAX(0,MIN(MIN(O25,Q25),2)-MAX(MAX(C25,P25),46/24)))))*24)</f>
        <v/>
      </c>
      <c r="I25" s="25">
        <f>IF(O25="","",CHOOSE(MATCH(IF(B25="","通常",B25),{"通常","週40時間超","法定休日","翌日が法定休日"},0),(MAX(0,O25-S25)-IF(P25="",0,MAX(0,MIN(O25,Q25)-MAX(S25,P25))))*24,G25,(MAX(0,O25-T25)-IF(P25="",0,MAX(0,MIN(O25,Q25)-MAX(T25,P25))))*24,(MAX(0,R25-S25)-IF(P25="",0,MAX(0,MIN(R25,Q25)-MAX(S25,P25))))*24))</f>
        <v/>
      </c>
      <c r="J25" s="25">
        <f>IF(O25="","",CHOOSE(MATCH(IF(B25="","通常",B25),{"通常","週40時間超","法定休日","翌日が法定休日"},0),((MAX(0,MIN(O25,5/24)-S25)+MAX(0,MIN(O25,29/24)-MAX(S25,22/24))+MAX(0,MIN(O25,2)-MAX(S25,46/24)))-IF(P25="",0,(MAX(0,MIN(MIN(O25,Q25),5/24)-MAX(S25,P25))+MAX(0,MIN(MIN(O25,Q25),29/24)-MAX(MAX(S25,P25),22/24))+MAX(0,MIN(MIN(O25,Q25),2)-MAX(MAX(S25,P25),46/24)))))*24,H25,((MAX(0,MIN(O25,5/24)-T25)+MAX(0,MIN(O25,29/24)-MAX(T25,22/24))+MAX(0,MIN(O25,2)-MAX(T25,46/24)))-IF(P25="",0,(MAX(0,MIN(MIN(O25,Q25),5/24)-MAX(T25,P25))+MAX(0,MIN(MIN(O25,Q25),29/24)-MAX(MAX(T25,P25),22/24))+MAX(0,MIN(MIN(O25,Q25),2)-MAX(MAX(T25,P25),46/24)))))*24,((MAX(0,MIN(R25,5/24)-S25)+MAX(0,MIN(R25,29/24)-MAX(S25,22/24))+MAX(0,MIN(R25,2)-MAX(S25,46/24)))-IF(P25="",0,(MAX(0,MIN(MIN(R25,Q25),5/24)-MAX(S25,P25))+MAX(0,MIN(MIN(R25,Q25),29/24)-MAX(MAX(S25,P25),22/24))+MAX(0,MIN(MIN(R25,Q25),2)-MAX(MAX(S25,P25),46/24)))))*24))</f>
        <v/>
      </c>
      <c r="K25" s="25">
        <f>IF(O25="","",CHOOSE(MATCH(IF(B25="","通常",B25),{"通常","週40時間超","法定休日","翌日が法定休日"},0),0,0,(MAX(0,R25-C25)-IF(P25="",0,MAX(0,MIN(R25,Q25)-MAX(C25,P25))))*24,(MAX(0,O25-1)-IF(P25="",0,MAX(0,MIN(O25,Q25)-MAX(1,P25))))*24))</f>
        <v/>
      </c>
      <c r="L25" s="25">
        <f>IF(O25="","",CHOOSE(MATCH(IF(B25="","通常",B25),{"通常","週40時間超","法定休日","翌日が法定休日"},0),0,0,((MAX(0,MIN(R25,5/24)-C25)+MAX(0,MIN(R25,29/24)-MAX(C25,22/24))+MAX(0,MIN(R25,2)-MAX(C25,46/24)))-IF(P25="",0,(MAX(0,MIN(MIN(R25,Q25),5/24)-MAX(C25,P25))+MAX(0,MIN(MIN(R25,Q25),29/24)-MAX(MAX(C25,P25),22/24))+MAX(0,MIN(MIN(R25,Q25),2)-MAX(MAX(C25,P25),46/24)))))*24,((MAX(0,MIN(O25,5/24)-1)+MAX(0,MIN(O25,29/24)-MAX(1,22/24))+MAX(0,MIN(O25,2)-MAX(1,46/24)))-IF(P25="",0,(MAX(0,MIN(MIN(O25,Q25),5/24)-MAX(1,P25))+MAX(0,MIN(MIN(O25,Q25),29/24)-MAX(MAX(1,P25),22/24))+MAX(0,MIN(MIN(O25,Q25),2)-MAX(MAX(1,P25),46/24)))))*24))</f>
        <v/>
      </c>
      <c r="M25" s="25">
        <f>IF(O25="","",IF($C$5="時給",G25,CHOOSE(MATCH(IF(B25="","通常",B25),{"通常","週40時間超","法定休日","翌日が法定休日"},0),MAX(0,G25-$C$7),G25,G25,MAX(0,G25-K25-$C$7)+K25)))</f>
        <v/>
      </c>
      <c r="O25" s="27">
        <f>IF(COUNT(C25:D25)&lt;2,"",D25+(D25&lt;=C25))</f>
        <v/>
      </c>
      <c r="P25" s="27">
        <f>IF(OR(O25="",COUNT(E25:F25)&lt;2),"",IF(E25=F25,"",E25+(E25&lt;C25)))</f>
        <v/>
      </c>
      <c r="Q25" s="27">
        <f>IF(P25="","",P25+MOD(F25-E25,1))</f>
        <v/>
      </c>
      <c r="R25" s="27">
        <f>IF(O25="","",MIN(O25,1))</f>
        <v/>
      </c>
      <c r="S25" s="27">
        <f>IF(O25="","",C25+8/24+IF(P25="",0,IF(P25&lt;C25+8/24,Q25-P25,0)))</f>
        <v/>
      </c>
      <c r="T25" s="27">
        <f>IF(O25="","",1+8/24+IF(P25="",0,IF(AND(Q25&gt;1,MAX(P25,1)&lt;1+8/24),Q25-MAX(P25,1),0)))</f>
        <v/>
      </c>
    </row>
    <row r="26">
      <c r="A26" s="23" t="n"/>
      <c r="B26" s="6" t="n"/>
      <c r="C26" s="24" t="n"/>
      <c r="D26" s="24" t="n"/>
      <c r="E26" s="24" t="n"/>
      <c r="F26" s="24" t="n"/>
      <c r="G26" s="25">
        <f>IF(O26="","",(MAX(0,O26-C26)-IF(P26="",0,MAX(0,MIN(O26,Q26)-MAX(C26,P26))))*24)</f>
        <v/>
      </c>
      <c r="H26" s="26">
        <f>IF(O26="","",((MAX(0,MIN(O26,5/24)-C26)+MAX(0,MIN(O26,29/24)-MAX(C26,22/24))+MAX(0,MIN(O26,2)-MAX(C26,46/24)))-IF(P26="",0,(MAX(0,MIN(MIN(O26,Q26),5/24)-MAX(C26,P26))+MAX(0,MIN(MIN(O26,Q26),29/24)-MAX(MAX(C26,P26),22/24))+MAX(0,MIN(MIN(O26,Q26),2)-MAX(MAX(C26,P26),46/24)))))*24)</f>
        <v/>
      </c>
      <c r="I26" s="25">
        <f>IF(O26="","",CHOOSE(MATCH(IF(B26="","通常",B26),{"通常","週40時間超","法定休日","翌日が法定休日"},0),(MAX(0,O26-S26)-IF(P26="",0,MAX(0,MIN(O26,Q26)-MAX(S26,P26))))*24,G26,(MAX(0,O26-T26)-IF(P26="",0,MAX(0,MIN(O26,Q26)-MAX(T26,P26))))*24,(MAX(0,R26-S26)-IF(P26="",0,MAX(0,MIN(R26,Q26)-MAX(S26,P26))))*24))</f>
        <v/>
      </c>
      <c r="J26" s="25">
        <f>IF(O26="","",CHOOSE(MATCH(IF(B26="","通常",B26),{"通常","週40時間超","法定休日","翌日が法定休日"},0),((MAX(0,MIN(O26,5/24)-S26)+MAX(0,MIN(O26,29/24)-MAX(S26,22/24))+MAX(0,MIN(O26,2)-MAX(S26,46/24)))-IF(P26="",0,(MAX(0,MIN(MIN(O26,Q26),5/24)-MAX(S26,P26))+MAX(0,MIN(MIN(O26,Q26),29/24)-MAX(MAX(S26,P26),22/24))+MAX(0,MIN(MIN(O26,Q26),2)-MAX(MAX(S26,P26),46/24)))))*24,H26,((MAX(0,MIN(O26,5/24)-T26)+MAX(0,MIN(O26,29/24)-MAX(T26,22/24))+MAX(0,MIN(O26,2)-MAX(T26,46/24)))-IF(P26="",0,(MAX(0,MIN(MIN(O26,Q26),5/24)-MAX(T26,P26))+MAX(0,MIN(MIN(O26,Q26),29/24)-MAX(MAX(T26,P26),22/24))+MAX(0,MIN(MIN(O26,Q26),2)-MAX(MAX(T26,P26),46/24)))))*24,((MAX(0,MIN(R26,5/24)-S26)+MAX(0,MIN(R26,29/24)-MAX(S26,22/24))+MAX(0,MIN(R26,2)-MAX(S26,46/24)))-IF(P26="",0,(MAX(0,MIN(MIN(R26,Q26),5/24)-MAX(S26,P26))+MAX(0,MIN(MIN(R26,Q26),29/24)-MAX(MAX(S26,P26),22/24))+MAX(0,MIN(MIN(R26,Q26),2)-MAX(MAX(S26,P26),46/24)))))*24))</f>
        <v/>
      </c>
      <c r="K26" s="25">
        <f>IF(O26="","",CHOOSE(MATCH(IF(B26="","通常",B26),{"通常","週40時間超","法定休日","翌日が法定休日"},0),0,0,(MAX(0,R26-C26)-IF(P26="",0,MAX(0,MIN(R26,Q26)-MAX(C26,P26))))*24,(MAX(0,O26-1)-IF(P26="",0,MAX(0,MIN(O26,Q26)-MAX(1,P26))))*24))</f>
        <v/>
      </c>
      <c r="L26" s="25">
        <f>IF(O26="","",CHOOSE(MATCH(IF(B26="","通常",B26),{"通常","週40時間超","法定休日","翌日が法定休日"},0),0,0,((MAX(0,MIN(R26,5/24)-C26)+MAX(0,MIN(R26,29/24)-MAX(C26,22/24))+MAX(0,MIN(R26,2)-MAX(C26,46/24)))-IF(P26="",0,(MAX(0,MIN(MIN(R26,Q26),5/24)-MAX(C26,P26))+MAX(0,MIN(MIN(R26,Q26),29/24)-MAX(MAX(C26,P26),22/24))+MAX(0,MIN(MIN(R26,Q26),2)-MAX(MAX(C26,P26),46/24)))))*24,((MAX(0,MIN(O26,5/24)-1)+MAX(0,MIN(O26,29/24)-MAX(1,22/24))+MAX(0,MIN(O26,2)-MAX(1,46/24)))-IF(P26="",0,(MAX(0,MIN(MIN(O26,Q26),5/24)-MAX(1,P26))+MAX(0,MIN(MIN(O26,Q26),29/24)-MAX(MAX(1,P26),22/24))+MAX(0,MIN(MIN(O26,Q26),2)-MAX(MAX(1,P26),46/24)))))*24))</f>
        <v/>
      </c>
      <c r="M26" s="25">
        <f>IF(O26="","",IF($C$5="時給",G26,CHOOSE(MATCH(IF(B26="","通常",B26),{"通常","週40時間超","法定休日","翌日が法定休日"},0),MAX(0,G26-$C$7),G26,G26,MAX(0,G26-K26-$C$7)+K26)))</f>
        <v/>
      </c>
      <c r="O26" s="27">
        <f>IF(COUNT(C26:D26)&lt;2,"",D26+(D26&lt;=C26))</f>
        <v/>
      </c>
      <c r="P26" s="27">
        <f>IF(OR(O26="",COUNT(E26:F26)&lt;2),"",IF(E26=F26,"",E26+(E26&lt;C26)))</f>
        <v/>
      </c>
      <c r="Q26" s="27">
        <f>IF(P26="","",P26+MOD(F26-E26,1))</f>
        <v/>
      </c>
      <c r="R26" s="27">
        <f>IF(O26="","",MIN(O26,1))</f>
        <v/>
      </c>
      <c r="S26" s="27">
        <f>IF(O26="","",C26+8/24+IF(P26="",0,IF(P26&lt;C26+8/24,Q26-P26,0)))</f>
        <v/>
      </c>
      <c r="T26" s="27">
        <f>IF(O26="","",1+8/24+IF(P26="",0,IF(AND(Q26&gt;1,MAX(P26,1)&lt;1+8/24),Q26-MAX(P26,1),0)))</f>
        <v/>
      </c>
    </row>
    <row r="27">
      <c r="A27" s="23" t="n"/>
      <c r="B27" s="6" t="n"/>
      <c r="C27" s="24" t="n"/>
      <c r="D27" s="24" t="n"/>
      <c r="E27" s="24" t="n"/>
      <c r="F27" s="24" t="n"/>
      <c r="G27" s="25">
        <f>IF(O27="","",(MAX(0,O27-C27)-IF(P27="",0,MAX(0,MIN(O27,Q27)-MAX(C27,P27))))*24)</f>
        <v/>
      </c>
      <c r="H27" s="26">
        <f>IF(O27="","",((MAX(0,MIN(O27,5/24)-C27)+MAX(0,MIN(O27,29/24)-MAX(C27,22/24))+MAX(0,MIN(O27,2)-MAX(C27,46/24)))-IF(P27="",0,(MAX(0,MIN(MIN(O27,Q27),5/24)-MAX(C27,P27))+MAX(0,MIN(MIN(O27,Q27),29/24)-MAX(MAX(C27,P27),22/24))+MAX(0,MIN(MIN(O27,Q27),2)-MAX(MAX(C27,P27),46/24)))))*24)</f>
        <v/>
      </c>
      <c r="I27" s="25">
        <f>IF(O27="","",CHOOSE(MATCH(IF(B27="","通常",B27),{"通常","週40時間超","法定休日","翌日が法定休日"},0),(MAX(0,O27-S27)-IF(P27="",0,MAX(0,MIN(O27,Q27)-MAX(S27,P27))))*24,G27,(MAX(0,O27-T27)-IF(P27="",0,MAX(0,MIN(O27,Q27)-MAX(T27,P27))))*24,(MAX(0,R27-S27)-IF(P27="",0,MAX(0,MIN(R27,Q27)-MAX(S27,P27))))*24))</f>
        <v/>
      </c>
      <c r="J27" s="25">
        <f>IF(O27="","",CHOOSE(MATCH(IF(B27="","通常",B27),{"通常","週40時間超","法定休日","翌日が法定休日"},0),((MAX(0,MIN(O27,5/24)-S27)+MAX(0,MIN(O27,29/24)-MAX(S27,22/24))+MAX(0,MIN(O27,2)-MAX(S27,46/24)))-IF(P27="",0,(MAX(0,MIN(MIN(O27,Q27),5/24)-MAX(S27,P27))+MAX(0,MIN(MIN(O27,Q27),29/24)-MAX(MAX(S27,P27),22/24))+MAX(0,MIN(MIN(O27,Q27),2)-MAX(MAX(S27,P27),46/24)))))*24,H27,((MAX(0,MIN(O27,5/24)-T27)+MAX(0,MIN(O27,29/24)-MAX(T27,22/24))+MAX(0,MIN(O27,2)-MAX(T27,46/24)))-IF(P27="",0,(MAX(0,MIN(MIN(O27,Q27),5/24)-MAX(T27,P27))+MAX(0,MIN(MIN(O27,Q27),29/24)-MAX(MAX(T27,P27),22/24))+MAX(0,MIN(MIN(O27,Q27),2)-MAX(MAX(T27,P27),46/24)))))*24,((MAX(0,MIN(R27,5/24)-S27)+MAX(0,MIN(R27,29/24)-MAX(S27,22/24))+MAX(0,MIN(R27,2)-MAX(S27,46/24)))-IF(P27="",0,(MAX(0,MIN(MIN(R27,Q27),5/24)-MAX(S27,P27))+MAX(0,MIN(MIN(R27,Q27),29/24)-MAX(MAX(S27,P27),22/24))+MAX(0,MIN(MIN(R27,Q27),2)-MAX(MAX(S27,P27),46/24)))))*24))</f>
        <v/>
      </c>
      <c r="K27" s="25">
        <f>IF(O27="","",CHOOSE(MATCH(IF(B27="","通常",B27),{"通常","週40時間超","法定休日","翌日が法定休日"},0),0,0,(MAX(0,R27-C27)-IF(P27="",0,MAX(0,MIN(R27,Q27)-MAX(C27,P27))))*24,(MAX(0,O27-1)-IF(P27="",0,MAX(0,MIN(O27,Q27)-MAX(1,P27))))*24))</f>
        <v/>
      </c>
      <c r="L27" s="25">
        <f>IF(O27="","",CHOOSE(MATCH(IF(B27="","通常",B27),{"通常","週40時間超","法定休日","翌日が法定休日"},0),0,0,((MAX(0,MIN(R27,5/24)-C27)+MAX(0,MIN(R27,29/24)-MAX(C27,22/24))+MAX(0,MIN(R27,2)-MAX(C27,46/24)))-IF(P27="",0,(MAX(0,MIN(MIN(R27,Q27),5/24)-MAX(C27,P27))+MAX(0,MIN(MIN(R27,Q27),29/24)-MAX(MAX(C27,P27),22/24))+MAX(0,MIN(MIN(R27,Q27),2)-MAX(MAX(C27,P27),46/24)))))*24,((MAX(0,MIN(O27,5/24)-1)+MAX(0,MIN(O27,29/24)-MAX(1,22/24))+MAX(0,MIN(O27,2)-MAX(1,46/24)))-IF(P27="",0,(MAX(0,MIN(MIN(O27,Q27),5/24)-MAX(1,P27))+MAX(0,MIN(MIN(O27,Q27),29/24)-MAX(MAX(1,P27),22/24))+MAX(0,MIN(MIN(O27,Q27),2)-MAX(MAX(1,P27),46/24)))))*24))</f>
        <v/>
      </c>
      <c r="M27" s="25">
        <f>IF(O27="","",IF($C$5="時給",G27,CHOOSE(MATCH(IF(B27="","通常",B27),{"通常","週40時間超","法定休日","翌日が法定休日"},0),MAX(0,G27-$C$7),G27,G27,MAX(0,G27-K27-$C$7)+K27)))</f>
        <v/>
      </c>
      <c r="O27" s="27">
        <f>IF(COUNT(C27:D27)&lt;2,"",D27+(D27&lt;=C27))</f>
        <v/>
      </c>
      <c r="P27" s="27">
        <f>IF(OR(O27="",COUNT(E27:F27)&lt;2),"",IF(E27=F27,"",E27+(E27&lt;C27)))</f>
        <v/>
      </c>
      <c r="Q27" s="27">
        <f>IF(P27="","",P27+MOD(F27-E27,1))</f>
        <v/>
      </c>
      <c r="R27" s="27">
        <f>IF(O27="","",MIN(O27,1))</f>
        <v/>
      </c>
      <c r="S27" s="27">
        <f>IF(O27="","",C27+8/24+IF(P27="",0,IF(P27&lt;C27+8/24,Q27-P27,0)))</f>
        <v/>
      </c>
      <c r="T27" s="27">
        <f>IF(O27="","",1+8/24+IF(P27="",0,IF(AND(Q27&gt;1,MAX(P27,1)&lt;1+8/24),Q27-MAX(P27,1),0)))</f>
        <v/>
      </c>
    </row>
    <row r="28">
      <c r="A28" s="23" t="n"/>
      <c r="B28" s="6" t="n"/>
      <c r="C28" s="24" t="n"/>
      <c r="D28" s="24" t="n"/>
      <c r="E28" s="24" t="n"/>
      <c r="F28" s="24" t="n"/>
      <c r="G28" s="25">
        <f>IF(O28="","",(MAX(0,O28-C28)-IF(P28="",0,MAX(0,MIN(O28,Q28)-MAX(C28,P28))))*24)</f>
        <v/>
      </c>
      <c r="H28" s="26">
        <f>IF(O28="","",((MAX(0,MIN(O28,5/24)-C28)+MAX(0,MIN(O28,29/24)-MAX(C28,22/24))+MAX(0,MIN(O28,2)-MAX(C28,46/24)))-IF(P28="",0,(MAX(0,MIN(MIN(O28,Q28),5/24)-MAX(C28,P28))+MAX(0,MIN(MIN(O28,Q28),29/24)-MAX(MAX(C28,P28),22/24))+MAX(0,MIN(MIN(O28,Q28),2)-MAX(MAX(C28,P28),46/24)))))*24)</f>
        <v/>
      </c>
      <c r="I28" s="25">
        <f>IF(O28="","",CHOOSE(MATCH(IF(B28="","通常",B28),{"通常","週40時間超","法定休日","翌日が法定休日"},0),(MAX(0,O28-S28)-IF(P28="",0,MAX(0,MIN(O28,Q28)-MAX(S28,P28))))*24,G28,(MAX(0,O28-T28)-IF(P28="",0,MAX(0,MIN(O28,Q28)-MAX(T28,P28))))*24,(MAX(0,R28-S28)-IF(P28="",0,MAX(0,MIN(R28,Q28)-MAX(S28,P28))))*24))</f>
        <v/>
      </c>
      <c r="J28" s="25">
        <f>IF(O28="","",CHOOSE(MATCH(IF(B28="","通常",B28),{"通常","週40時間超","法定休日","翌日が法定休日"},0),((MAX(0,MIN(O28,5/24)-S28)+MAX(0,MIN(O28,29/24)-MAX(S28,22/24))+MAX(0,MIN(O28,2)-MAX(S28,46/24)))-IF(P28="",0,(MAX(0,MIN(MIN(O28,Q28),5/24)-MAX(S28,P28))+MAX(0,MIN(MIN(O28,Q28),29/24)-MAX(MAX(S28,P28),22/24))+MAX(0,MIN(MIN(O28,Q28),2)-MAX(MAX(S28,P28),46/24)))))*24,H28,((MAX(0,MIN(O28,5/24)-T28)+MAX(0,MIN(O28,29/24)-MAX(T28,22/24))+MAX(0,MIN(O28,2)-MAX(T28,46/24)))-IF(P28="",0,(MAX(0,MIN(MIN(O28,Q28),5/24)-MAX(T28,P28))+MAX(0,MIN(MIN(O28,Q28),29/24)-MAX(MAX(T28,P28),22/24))+MAX(0,MIN(MIN(O28,Q28),2)-MAX(MAX(T28,P28),46/24)))))*24,((MAX(0,MIN(R28,5/24)-S28)+MAX(0,MIN(R28,29/24)-MAX(S28,22/24))+MAX(0,MIN(R28,2)-MAX(S28,46/24)))-IF(P28="",0,(MAX(0,MIN(MIN(R28,Q28),5/24)-MAX(S28,P28))+MAX(0,MIN(MIN(R28,Q28),29/24)-MAX(MAX(S28,P28),22/24))+MAX(0,MIN(MIN(R28,Q28),2)-MAX(MAX(S28,P28),46/24)))))*24))</f>
        <v/>
      </c>
      <c r="K28" s="25">
        <f>IF(O28="","",CHOOSE(MATCH(IF(B28="","通常",B28),{"通常","週40時間超","法定休日","翌日が法定休日"},0),0,0,(MAX(0,R28-C28)-IF(P28="",0,MAX(0,MIN(R28,Q28)-MAX(C28,P28))))*24,(MAX(0,O28-1)-IF(P28="",0,MAX(0,MIN(O28,Q28)-MAX(1,P28))))*24))</f>
        <v/>
      </c>
      <c r="L28" s="25">
        <f>IF(O28="","",CHOOSE(MATCH(IF(B28="","通常",B28),{"通常","週40時間超","法定休日","翌日が法定休日"},0),0,0,((MAX(0,MIN(R28,5/24)-C28)+MAX(0,MIN(R28,29/24)-MAX(C28,22/24))+MAX(0,MIN(R28,2)-MAX(C28,46/24)))-IF(P28="",0,(MAX(0,MIN(MIN(R28,Q28),5/24)-MAX(C28,P28))+MAX(0,MIN(MIN(R28,Q28),29/24)-MAX(MAX(C28,P28),22/24))+MAX(0,MIN(MIN(R28,Q28),2)-MAX(MAX(C28,P28),46/24)))))*24,((MAX(0,MIN(O28,5/24)-1)+MAX(0,MIN(O28,29/24)-MAX(1,22/24))+MAX(0,MIN(O28,2)-MAX(1,46/24)))-IF(P28="",0,(MAX(0,MIN(MIN(O28,Q28),5/24)-MAX(1,P28))+MAX(0,MIN(MIN(O28,Q28),29/24)-MAX(MAX(1,P28),22/24))+MAX(0,MIN(MIN(O28,Q28),2)-MAX(MAX(1,P28),46/24)))))*24))</f>
        <v/>
      </c>
      <c r="M28" s="25">
        <f>IF(O28="","",IF($C$5="時給",G28,CHOOSE(MATCH(IF(B28="","通常",B28),{"通常","週40時間超","法定休日","翌日が法定休日"},0),MAX(0,G28-$C$7),G28,G28,MAX(0,G28-K28-$C$7)+K28)))</f>
        <v/>
      </c>
      <c r="O28" s="27">
        <f>IF(COUNT(C28:D28)&lt;2,"",D28+(D28&lt;=C28))</f>
        <v/>
      </c>
      <c r="P28" s="27">
        <f>IF(OR(O28="",COUNT(E28:F28)&lt;2),"",IF(E28=F28,"",E28+(E28&lt;C28)))</f>
        <v/>
      </c>
      <c r="Q28" s="27">
        <f>IF(P28="","",P28+MOD(F28-E28,1))</f>
        <v/>
      </c>
      <c r="R28" s="27">
        <f>IF(O28="","",MIN(O28,1))</f>
        <v/>
      </c>
      <c r="S28" s="27">
        <f>IF(O28="","",C28+8/24+IF(P28="",0,IF(P28&lt;C28+8/24,Q28-P28,0)))</f>
        <v/>
      </c>
      <c r="T28" s="27">
        <f>IF(O28="","",1+8/24+IF(P28="",0,IF(AND(Q28&gt;1,MAX(P28,1)&lt;1+8/24),Q28-MAX(P28,1),0)))</f>
        <v/>
      </c>
    </row>
    <row r="29">
      <c r="A29" s="23" t="n"/>
      <c r="B29" s="6" t="n"/>
      <c r="C29" s="24" t="n"/>
      <c r="D29" s="24" t="n"/>
      <c r="E29" s="24" t="n"/>
      <c r="F29" s="24" t="n"/>
      <c r="G29" s="25">
        <f>IF(O29="","",(MAX(0,O29-C29)-IF(P29="",0,MAX(0,MIN(O29,Q29)-MAX(C29,P29))))*24)</f>
        <v/>
      </c>
      <c r="H29" s="26">
        <f>IF(O29="","",((MAX(0,MIN(O29,5/24)-C29)+MAX(0,MIN(O29,29/24)-MAX(C29,22/24))+MAX(0,MIN(O29,2)-MAX(C29,46/24)))-IF(P29="",0,(MAX(0,MIN(MIN(O29,Q29),5/24)-MAX(C29,P29))+MAX(0,MIN(MIN(O29,Q29),29/24)-MAX(MAX(C29,P29),22/24))+MAX(0,MIN(MIN(O29,Q29),2)-MAX(MAX(C29,P29),46/24)))))*24)</f>
        <v/>
      </c>
      <c r="I29" s="25">
        <f>IF(O29="","",CHOOSE(MATCH(IF(B29="","通常",B29),{"通常","週40時間超","法定休日","翌日が法定休日"},0),(MAX(0,O29-S29)-IF(P29="",0,MAX(0,MIN(O29,Q29)-MAX(S29,P29))))*24,G29,(MAX(0,O29-T29)-IF(P29="",0,MAX(0,MIN(O29,Q29)-MAX(T29,P29))))*24,(MAX(0,R29-S29)-IF(P29="",0,MAX(0,MIN(R29,Q29)-MAX(S29,P29))))*24))</f>
        <v/>
      </c>
      <c r="J29" s="25">
        <f>IF(O29="","",CHOOSE(MATCH(IF(B29="","通常",B29),{"通常","週40時間超","法定休日","翌日が法定休日"},0),((MAX(0,MIN(O29,5/24)-S29)+MAX(0,MIN(O29,29/24)-MAX(S29,22/24))+MAX(0,MIN(O29,2)-MAX(S29,46/24)))-IF(P29="",0,(MAX(0,MIN(MIN(O29,Q29),5/24)-MAX(S29,P29))+MAX(0,MIN(MIN(O29,Q29),29/24)-MAX(MAX(S29,P29),22/24))+MAX(0,MIN(MIN(O29,Q29),2)-MAX(MAX(S29,P29),46/24)))))*24,H29,((MAX(0,MIN(O29,5/24)-T29)+MAX(0,MIN(O29,29/24)-MAX(T29,22/24))+MAX(0,MIN(O29,2)-MAX(T29,46/24)))-IF(P29="",0,(MAX(0,MIN(MIN(O29,Q29),5/24)-MAX(T29,P29))+MAX(0,MIN(MIN(O29,Q29),29/24)-MAX(MAX(T29,P29),22/24))+MAX(0,MIN(MIN(O29,Q29),2)-MAX(MAX(T29,P29),46/24)))))*24,((MAX(0,MIN(R29,5/24)-S29)+MAX(0,MIN(R29,29/24)-MAX(S29,22/24))+MAX(0,MIN(R29,2)-MAX(S29,46/24)))-IF(P29="",0,(MAX(0,MIN(MIN(R29,Q29),5/24)-MAX(S29,P29))+MAX(0,MIN(MIN(R29,Q29),29/24)-MAX(MAX(S29,P29),22/24))+MAX(0,MIN(MIN(R29,Q29),2)-MAX(MAX(S29,P29),46/24)))))*24))</f>
        <v/>
      </c>
      <c r="K29" s="25">
        <f>IF(O29="","",CHOOSE(MATCH(IF(B29="","通常",B29),{"通常","週40時間超","法定休日","翌日が法定休日"},0),0,0,(MAX(0,R29-C29)-IF(P29="",0,MAX(0,MIN(R29,Q29)-MAX(C29,P29))))*24,(MAX(0,O29-1)-IF(P29="",0,MAX(0,MIN(O29,Q29)-MAX(1,P29))))*24))</f>
        <v/>
      </c>
      <c r="L29" s="25">
        <f>IF(O29="","",CHOOSE(MATCH(IF(B29="","通常",B29),{"通常","週40時間超","法定休日","翌日が法定休日"},0),0,0,((MAX(0,MIN(R29,5/24)-C29)+MAX(0,MIN(R29,29/24)-MAX(C29,22/24))+MAX(0,MIN(R29,2)-MAX(C29,46/24)))-IF(P29="",0,(MAX(0,MIN(MIN(R29,Q29),5/24)-MAX(C29,P29))+MAX(0,MIN(MIN(R29,Q29),29/24)-MAX(MAX(C29,P29),22/24))+MAX(0,MIN(MIN(R29,Q29),2)-MAX(MAX(C29,P29),46/24)))))*24,((MAX(0,MIN(O29,5/24)-1)+MAX(0,MIN(O29,29/24)-MAX(1,22/24))+MAX(0,MIN(O29,2)-MAX(1,46/24)))-IF(P29="",0,(MAX(0,MIN(MIN(O29,Q29),5/24)-MAX(1,P29))+MAX(0,MIN(MIN(O29,Q29),29/24)-MAX(MAX(1,P29),22/24))+MAX(0,MIN(MIN(O29,Q29),2)-MAX(MAX(1,P29),46/24)))))*24))</f>
        <v/>
      </c>
      <c r="M29" s="25">
        <f>IF(O29="","",IF($C$5="時給",G29,CHOOSE(MATCH(IF(B29="","通常",B29),{"通常","週40時間超","法定休日","翌日が法定休日"},0),MAX(0,G29-$C$7),G29,G29,MAX(0,G29-K29-$C$7)+K29)))</f>
        <v/>
      </c>
      <c r="O29" s="27">
        <f>IF(COUNT(C29:D29)&lt;2,"",D29+(D29&lt;=C29))</f>
        <v/>
      </c>
      <c r="P29" s="27">
        <f>IF(OR(O29="",COUNT(E29:F29)&lt;2),"",IF(E29=F29,"",E29+(E29&lt;C29)))</f>
        <v/>
      </c>
      <c r="Q29" s="27">
        <f>IF(P29="","",P29+MOD(F29-E29,1))</f>
        <v/>
      </c>
      <c r="R29" s="27">
        <f>IF(O29="","",MIN(O29,1))</f>
        <v/>
      </c>
      <c r="S29" s="27">
        <f>IF(O29="","",C29+8/24+IF(P29="",0,IF(P29&lt;C29+8/24,Q29-P29,0)))</f>
        <v/>
      </c>
      <c r="T29" s="27">
        <f>IF(O29="","",1+8/24+IF(P29="",0,IF(AND(Q29&gt;1,MAX(P29,1)&lt;1+8/24),Q29-MAX(P29,1),0)))</f>
        <v/>
      </c>
    </row>
    <row r="30">
      <c r="A30" s="23" t="n"/>
      <c r="B30" s="6" t="n"/>
      <c r="C30" s="24" t="n"/>
      <c r="D30" s="24" t="n"/>
      <c r="E30" s="24" t="n"/>
      <c r="F30" s="24" t="n"/>
      <c r="G30" s="25">
        <f>IF(O30="","",(MAX(0,O30-C30)-IF(P30="",0,MAX(0,MIN(O30,Q30)-MAX(C30,P30))))*24)</f>
        <v/>
      </c>
      <c r="H30" s="26">
        <f>IF(O30="","",((MAX(0,MIN(O30,5/24)-C30)+MAX(0,MIN(O30,29/24)-MAX(C30,22/24))+MAX(0,MIN(O30,2)-MAX(C30,46/24)))-IF(P30="",0,(MAX(0,MIN(MIN(O30,Q30),5/24)-MAX(C30,P30))+MAX(0,MIN(MIN(O30,Q30),29/24)-MAX(MAX(C30,P30),22/24))+MAX(0,MIN(MIN(O30,Q30),2)-MAX(MAX(C30,P30),46/24)))))*24)</f>
        <v/>
      </c>
      <c r="I30" s="25">
        <f>IF(O30="","",CHOOSE(MATCH(IF(B30="","通常",B30),{"通常","週40時間超","法定休日","翌日が法定休日"},0),(MAX(0,O30-S30)-IF(P30="",0,MAX(0,MIN(O30,Q30)-MAX(S30,P30))))*24,G30,(MAX(0,O30-T30)-IF(P30="",0,MAX(0,MIN(O30,Q30)-MAX(T30,P30))))*24,(MAX(0,R30-S30)-IF(P30="",0,MAX(0,MIN(R30,Q30)-MAX(S30,P30))))*24))</f>
        <v/>
      </c>
      <c r="J30" s="25">
        <f>IF(O30="","",CHOOSE(MATCH(IF(B30="","通常",B30),{"通常","週40時間超","法定休日","翌日が法定休日"},0),((MAX(0,MIN(O30,5/24)-S30)+MAX(0,MIN(O30,29/24)-MAX(S30,22/24))+MAX(0,MIN(O30,2)-MAX(S30,46/24)))-IF(P30="",0,(MAX(0,MIN(MIN(O30,Q30),5/24)-MAX(S30,P30))+MAX(0,MIN(MIN(O30,Q30),29/24)-MAX(MAX(S30,P30),22/24))+MAX(0,MIN(MIN(O30,Q30),2)-MAX(MAX(S30,P30),46/24)))))*24,H30,((MAX(0,MIN(O30,5/24)-T30)+MAX(0,MIN(O30,29/24)-MAX(T30,22/24))+MAX(0,MIN(O30,2)-MAX(T30,46/24)))-IF(P30="",0,(MAX(0,MIN(MIN(O30,Q30),5/24)-MAX(T30,P30))+MAX(0,MIN(MIN(O30,Q30),29/24)-MAX(MAX(T30,P30),22/24))+MAX(0,MIN(MIN(O30,Q30),2)-MAX(MAX(T30,P30),46/24)))))*24,((MAX(0,MIN(R30,5/24)-S30)+MAX(0,MIN(R30,29/24)-MAX(S30,22/24))+MAX(0,MIN(R30,2)-MAX(S30,46/24)))-IF(P30="",0,(MAX(0,MIN(MIN(R30,Q30),5/24)-MAX(S30,P30))+MAX(0,MIN(MIN(R30,Q30),29/24)-MAX(MAX(S30,P30),22/24))+MAX(0,MIN(MIN(R30,Q30),2)-MAX(MAX(S30,P30),46/24)))))*24))</f>
        <v/>
      </c>
      <c r="K30" s="25">
        <f>IF(O30="","",CHOOSE(MATCH(IF(B30="","通常",B30),{"通常","週40時間超","法定休日","翌日が法定休日"},0),0,0,(MAX(0,R30-C30)-IF(P30="",0,MAX(0,MIN(R30,Q30)-MAX(C30,P30))))*24,(MAX(0,O30-1)-IF(P30="",0,MAX(0,MIN(O30,Q30)-MAX(1,P30))))*24))</f>
        <v/>
      </c>
      <c r="L30" s="25">
        <f>IF(O30="","",CHOOSE(MATCH(IF(B30="","通常",B30),{"通常","週40時間超","法定休日","翌日が法定休日"},0),0,0,((MAX(0,MIN(R30,5/24)-C30)+MAX(0,MIN(R30,29/24)-MAX(C30,22/24))+MAX(0,MIN(R30,2)-MAX(C30,46/24)))-IF(P30="",0,(MAX(0,MIN(MIN(R30,Q30),5/24)-MAX(C30,P30))+MAX(0,MIN(MIN(R30,Q30),29/24)-MAX(MAX(C30,P30),22/24))+MAX(0,MIN(MIN(R30,Q30),2)-MAX(MAX(C30,P30),46/24)))))*24,((MAX(0,MIN(O30,5/24)-1)+MAX(0,MIN(O30,29/24)-MAX(1,22/24))+MAX(0,MIN(O30,2)-MAX(1,46/24)))-IF(P30="",0,(MAX(0,MIN(MIN(O30,Q30),5/24)-MAX(1,P30))+MAX(0,MIN(MIN(O30,Q30),29/24)-MAX(MAX(1,P30),22/24))+MAX(0,MIN(MIN(O30,Q30),2)-MAX(MAX(1,P30),46/24)))))*24))</f>
        <v/>
      </c>
      <c r="M30" s="25">
        <f>IF(O30="","",IF($C$5="時給",G30,CHOOSE(MATCH(IF(B30="","通常",B30),{"通常","週40時間超","法定休日","翌日が法定休日"},0),MAX(0,G30-$C$7),G30,G30,MAX(0,G30-K30-$C$7)+K30)))</f>
        <v/>
      </c>
      <c r="O30" s="27">
        <f>IF(COUNT(C30:D30)&lt;2,"",D30+(D30&lt;=C30))</f>
        <v/>
      </c>
      <c r="P30" s="27">
        <f>IF(OR(O30="",COUNT(E30:F30)&lt;2),"",IF(E30=F30,"",E30+(E30&lt;C30)))</f>
        <v/>
      </c>
      <c r="Q30" s="27">
        <f>IF(P30="","",P30+MOD(F30-E30,1))</f>
        <v/>
      </c>
      <c r="R30" s="27">
        <f>IF(O30="","",MIN(O30,1))</f>
        <v/>
      </c>
      <c r="S30" s="27">
        <f>IF(O30="","",C30+8/24+IF(P30="",0,IF(P30&lt;C30+8/24,Q30-P30,0)))</f>
        <v/>
      </c>
      <c r="T30" s="27">
        <f>IF(O30="","",1+8/24+IF(P30="",0,IF(AND(Q30&gt;1,MAX(P30,1)&lt;1+8/24),Q30-MAX(P30,1),0)))</f>
        <v/>
      </c>
    </row>
    <row r="31">
      <c r="A31" s="23" t="n"/>
      <c r="B31" s="6" t="n"/>
      <c r="C31" s="24" t="n"/>
      <c r="D31" s="24" t="n"/>
      <c r="E31" s="24" t="n"/>
      <c r="F31" s="24" t="n"/>
      <c r="G31" s="25">
        <f>IF(O31="","",(MAX(0,O31-C31)-IF(P31="",0,MAX(0,MIN(O31,Q31)-MAX(C31,P31))))*24)</f>
        <v/>
      </c>
      <c r="H31" s="26">
        <f>IF(O31="","",((MAX(0,MIN(O31,5/24)-C31)+MAX(0,MIN(O31,29/24)-MAX(C31,22/24))+MAX(0,MIN(O31,2)-MAX(C31,46/24)))-IF(P31="",0,(MAX(0,MIN(MIN(O31,Q31),5/24)-MAX(C31,P31))+MAX(0,MIN(MIN(O31,Q31),29/24)-MAX(MAX(C31,P31),22/24))+MAX(0,MIN(MIN(O31,Q31),2)-MAX(MAX(C31,P31),46/24)))))*24)</f>
        <v/>
      </c>
      <c r="I31" s="25">
        <f>IF(O31="","",CHOOSE(MATCH(IF(B31="","通常",B31),{"通常","週40時間超","法定休日","翌日が法定休日"},0),(MAX(0,O31-S31)-IF(P31="",0,MAX(0,MIN(O31,Q31)-MAX(S31,P31))))*24,G31,(MAX(0,O31-T31)-IF(P31="",0,MAX(0,MIN(O31,Q31)-MAX(T31,P31))))*24,(MAX(0,R31-S31)-IF(P31="",0,MAX(0,MIN(R31,Q31)-MAX(S31,P31))))*24))</f>
        <v/>
      </c>
      <c r="J31" s="25">
        <f>IF(O31="","",CHOOSE(MATCH(IF(B31="","通常",B31),{"通常","週40時間超","法定休日","翌日が法定休日"},0),((MAX(0,MIN(O31,5/24)-S31)+MAX(0,MIN(O31,29/24)-MAX(S31,22/24))+MAX(0,MIN(O31,2)-MAX(S31,46/24)))-IF(P31="",0,(MAX(0,MIN(MIN(O31,Q31),5/24)-MAX(S31,P31))+MAX(0,MIN(MIN(O31,Q31),29/24)-MAX(MAX(S31,P31),22/24))+MAX(0,MIN(MIN(O31,Q31),2)-MAX(MAX(S31,P31),46/24)))))*24,H31,((MAX(0,MIN(O31,5/24)-T31)+MAX(0,MIN(O31,29/24)-MAX(T31,22/24))+MAX(0,MIN(O31,2)-MAX(T31,46/24)))-IF(P31="",0,(MAX(0,MIN(MIN(O31,Q31),5/24)-MAX(T31,P31))+MAX(0,MIN(MIN(O31,Q31),29/24)-MAX(MAX(T31,P31),22/24))+MAX(0,MIN(MIN(O31,Q31),2)-MAX(MAX(T31,P31),46/24)))))*24,((MAX(0,MIN(R31,5/24)-S31)+MAX(0,MIN(R31,29/24)-MAX(S31,22/24))+MAX(0,MIN(R31,2)-MAX(S31,46/24)))-IF(P31="",0,(MAX(0,MIN(MIN(R31,Q31),5/24)-MAX(S31,P31))+MAX(0,MIN(MIN(R31,Q31),29/24)-MAX(MAX(S31,P31),22/24))+MAX(0,MIN(MIN(R31,Q31),2)-MAX(MAX(S31,P31),46/24)))))*24))</f>
        <v/>
      </c>
      <c r="K31" s="25">
        <f>IF(O31="","",CHOOSE(MATCH(IF(B31="","通常",B31),{"通常","週40時間超","法定休日","翌日が法定休日"},0),0,0,(MAX(0,R31-C31)-IF(P31="",0,MAX(0,MIN(R31,Q31)-MAX(C31,P31))))*24,(MAX(0,O31-1)-IF(P31="",0,MAX(0,MIN(O31,Q31)-MAX(1,P31))))*24))</f>
        <v/>
      </c>
      <c r="L31" s="25">
        <f>IF(O31="","",CHOOSE(MATCH(IF(B31="","通常",B31),{"通常","週40時間超","法定休日","翌日が法定休日"},0),0,0,((MAX(0,MIN(R31,5/24)-C31)+MAX(0,MIN(R31,29/24)-MAX(C31,22/24))+MAX(0,MIN(R31,2)-MAX(C31,46/24)))-IF(P31="",0,(MAX(0,MIN(MIN(R31,Q31),5/24)-MAX(C31,P31))+MAX(0,MIN(MIN(R31,Q31),29/24)-MAX(MAX(C31,P31),22/24))+MAX(0,MIN(MIN(R31,Q31),2)-MAX(MAX(C31,P31),46/24)))))*24,((MAX(0,MIN(O31,5/24)-1)+MAX(0,MIN(O31,29/24)-MAX(1,22/24))+MAX(0,MIN(O31,2)-MAX(1,46/24)))-IF(P31="",0,(MAX(0,MIN(MIN(O31,Q31),5/24)-MAX(1,P31))+MAX(0,MIN(MIN(O31,Q31),29/24)-MAX(MAX(1,P31),22/24))+MAX(0,MIN(MIN(O31,Q31),2)-MAX(MAX(1,P31),46/24)))))*24))</f>
        <v/>
      </c>
      <c r="M31" s="25">
        <f>IF(O31="","",IF($C$5="時給",G31,CHOOSE(MATCH(IF(B31="","通常",B31),{"通常","週40時間超","法定休日","翌日が法定休日"},0),MAX(0,G31-$C$7),G31,G31,MAX(0,G31-K31-$C$7)+K31)))</f>
        <v/>
      </c>
      <c r="O31" s="27">
        <f>IF(COUNT(C31:D31)&lt;2,"",D31+(D31&lt;=C31))</f>
        <v/>
      </c>
      <c r="P31" s="27">
        <f>IF(OR(O31="",COUNT(E31:F31)&lt;2),"",IF(E31=F31,"",E31+(E31&lt;C31)))</f>
        <v/>
      </c>
      <c r="Q31" s="27">
        <f>IF(P31="","",P31+MOD(F31-E31,1))</f>
        <v/>
      </c>
      <c r="R31" s="27">
        <f>IF(O31="","",MIN(O31,1))</f>
        <v/>
      </c>
      <c r="S31" s="27">
        <f>IF(O31="","",C31+8/24+IF(P31="",0,IF(P31&lt;C31+8/24,Q31-P31,0)))</f>
        <v/>
      </c>
      <c r="T31" s="27">
        <f>IF(O31="","",1+8/24+IF(P31="",0,IF(AND(Q31&gt;1,MAX(P31,1)&lt;1+8/24),Q31-MAX(P31,1),0)))</f>
        <v/>
      </c>
    </row>
    <row r="32">
      <c r="A32" s="23" t="n"/>
      <c r="B32" s="6" t="n"/>
      <c r="C32" s="24" t="n"/>
      <c r="D32" s="24" t="n"/>
      <c r="E32" s="24" t="n"/>
      <c r="F32" s="24" t="n"/>
      <c r="G32" s="25">
        <f>IF(O32="","",(MAX(0,O32-C32)-IF(P32="",0,MAX(0,MIN(O32,Q32)-MAX(C32,P32))))*24)</f>
        <v/>
      </c>
      <c r="H32" s="26">
        <f>IF(O32="","",((MAX(0,MIN(O32,5/24)-C32)+MAX(0,MIN(O32,29/24)-MAX(C32,22/24))+MAX(0,MIN(O32,2)-MAX(C32,46/24)))-IF(P32="",0,(MAX(0,MIN(MIN(O32,Q32),5/24)-MAX(C32,P32))+MAX(0,MIN(MIN(O32,Q32),29/24)-MAX(MAX(C32,P32),22/24))+MAX(0,MIN(MIN(O32,Q32),2)-MAX(MAX(C32,P32),46/24)))))*24)</f>
        <v/>
      </c>
      <c r="I32" s="25">
        <f>IF(O32="","",CHOOSE(MATCH(IF(B32="","通常",B32),{"通常","週40時間超","法定休日","翌日が法定休日"},0),(MAX(0,O32-S32)-IF(P32="",0,MAX(0,MIN(O32,Q32)-MAX(S32,P32))))*24,G32,(MAX(0,O32-T32)-IF(P32="",0,MAX(0,MIN(O32,Q32)-MAX(T32,P32))))*24,(MAX(0,R32-S32)-IF(P32="",0,MAX(0,MIN(R32,Q32)-MAX(S32,P32))))*24))</f>
        <v/>
      </c>
      <c r="J32" s="25">
        <f>IF(O32="","",CHOOSE(MATCH(IF(B32="","通常",B32),{"通常","週40時間超","法定休日","翌日が法定休日"},0),((MAX(0,MIN(O32,5/24)-S32)+MAX(0,MIN(O32,29/24)-MAX(S32,22/24))+MAX(0,MIN(O32,2)-MAX(S32,46/24)))-IF(P32="",0,(MAX(0,MIN(MIN(O32,Q32),5/24)-MAX(S32,P32))+MAX(0,MIN(MIN(O32,Q32),29/24)-MAX(MAX(S32,P32),22/24))+MAX(0,MIN(MIN(O32,Q32),2)-MAX(MAX(S32,P32),46/24)))))*24,H32,((MAX(0,MIN(O32,5/24)-T32)+MAX(0,MIN(O32,29/24)-MAX(T32,22/24))+MAX(0,MIN(O32,2)-MAX(T32,46/24)))-IF(P32="",0,(MAX(0,MIN(MIN(O32,Q32),5/24)-MAX(T32,P32))+MAX(0,MIN(MIN(O32,Q32),29/24)-MAX(MAX(T32,P32),22/24))+MAX(0,MIN(MIN(O32,Q32),2)-MAX(MAX(T32,P32),46/24)))))*24,((MAX(0,MIN(R32,5/24)-S32)+MAX(0,MIN(R32,29/24)-MAX(S32,22/24))+MAX(0,MIN(R32,2)-MAX(S32,46/24)))-IF(P32="",0,(MAX(0,MIN(MIN(R32,Q32),5/24)-MAX(S32,P32))+MAX(0,MIN(MIN(R32,Q32),29/24)-MAX(MAX(S32,P32),22/24))+MAX(0,MIN(MIN(R32,Q32),2)-MAX(MAX(S32,P32),46/24)))))*24))</f>
        <v/>
      </c>
      <c r="K32" s="25">
        <f>IF(O32="","",CHOOSE(MATCH(IF(B32="","通常",B32),{"通常","週40時間超","法定休日","翌日が法定休日"},0),0,0,(MAX(0,R32-C32)-IF(P32="",0,MAX(0,MIN(R32,Q32)-MAX(C32,P32))))*24,(MAX(0,O32-1)-IF(P32="",0,MAX(0,MIN(O32,Q32)-MAX(1,P32))))*24))</f>
        <v/>
      </c>
      <c r="L32" s="25">
        <f>IF(O32="","",CHOOSE(MATCH(IF(B32="","通常",B32),{"通常","週40時間超","法定休日","翌日が法定休日"},0),0,0,((MAX(0,MIN(R32,5/24)-C32)+MAX(0,MIN(R32,29/24)-MAX(C32,22/24))+MAX(0,MIN(R32,2)-MAX(C32,46/24)))-IF(P32="",0,(MAX(0,MIN(MIN(R32,Q32),5/24)-MAX(C32,P32))+MAX(0,MIN(MIN(R32,Q32),29/24)-MAX(MAX(C32,P32),22/24))+MAX(0,MIN(MIN(R32,Q32),2)-MAX(MAX(C32,P32),46/24)))))*24,((MAX(0,MIN(O32,5/24)-1)+MAX(0,MIN(O32,29/24)-MAX(1,22/24))+MAX(0,MIN(O32,2)-MAX(1,46/24)))-IF(P32="",0,(MAX(0,MIN(MIN(O32,Q32),5/24)-MAX(1,P32))+MAX(0,MIN(MIN(O32,Q32),29/24)-MAX(MAX(1,P32),22/24))+MAX(0,MIN(MIN(O32,Q32),2)-MAX(MAX(1,P32),46/24)))))*24))</f>
        <v/>
      </c>
      <c r="M32" s="25">
        <f>IF(O32="","",IF($C$5="時給",G32,CHOOSE(MATCH(IF(B32="","通常",B32),{"通常","週40時間超","法定休日","翌日が法定休日"},0),MAX(0,G32-$C$7),G32,G32,MAX(0,G32-K32-$C$7)+K32)))</f>
        <v/>
      </c>
      <c r="O32" s="27">
        <f>IF(COUNT(C32:D32)&lt;2,"",D32+(D32&lt;=C32))</f>
        <v/>
      </c>
      <c r="P32" s="27">
        <f>IF(OR(O32="",COUNT(E32:F32)&lt;2),"",IF(E32=F32,"",E32+(E32&lt;C32)))</f>
        <v/>
      </c>
      <c r="Q32" s="27">
        <f>IF(P32="","",P32+MOD(F32-E32,1))</f>
        <v/>
      </c>
      <c r="R32" s="27">
        <f>IF(O32="","",MIN(O32,1))</f>
        <v/>
      </c>
      <c r="S32" s="27">
        <f>IF(O32="","",C32+8/24+IF(P32="",0,IF(P32&lt;C32+8/24,Q32-P32,0)))</f>
        <v/>
      </c>
      <c r="T32" s="27">
        <f>IF(O32="","",1+8/24+IF(P32="",0,IF(AND(Q32&gt;1,MAX(P32,1)&lt;1+8/24),Q32-MAX(P32,1),0)))</f>
        <v/>
      </c>
    </row>
    <row r="33">
      <c r="A33" s="23" t="n"/>
      <c r="B33" s="6" t="n"/>
      <c r="C33" s="24" t="n"/>
      <c r="D33" s="24" t="n"/>
      <c r="E33" s="24" t="n"/>
      <c r="F33" s="24" t="n"/>
      <c r="G33" s="25">
        <f>IF(O33="","",(MAX(0,O33-C33)-IF(P33="",0,MAX(0,MIN(O33,Q33)-MAX(C33,P33))))*24)</f>
        <v/>
      </c>
      <c r="H33" s="26">
        <f>IF(O33="","",((MAX(0,MIN(O33,5/24)-C33)+MAX(0,MIN(O33,29/24)-MAX(C33,22/24))+MAX(0,MIN(O33,2)-MAX(C33,46/24)))-IF(P33="",0,(MAX(0,MIN(MIN(O33,Q33),5/24)-MAX(C33,P33))+MAX(0,MIN(MIN(O33,Q33),29/24)-MAX(MAX(C33,P33),22/24))+MAX(0,MIN(MIN(O33,Q33),2)-MAX(MAX(C33,P33),46/24)))))*24)</f>
        <v/>
      </c>
      <c r="I33" s="25">
        <f>IF(O33="","",CHOOSE(MATCH(IF(B33="","通常",B33),{"通常","週40時間超","法定休日","翌日が法定休日"},0),(MAX(0,O33-S33)-IF(P33="",0,MAX(0,MIN(O33,Q33)-MAX(S33,P33))))*24,G33,(MAX(0,O33-T33)-IF(P33="",0,MAX(0,MIN(O33,Q33)-MAX(T33,P33))))*24,(MAX(0,R33-S33)-IF(P33="",0,MAX(0,MIN(R33,Q33)-MAX(S33,P33))))*24))</f>
        <v/>
      </c>
      <c r="J33" s="25">
        <f>IF(O33="","",CHOOSE(MATCH(IF(B33="","通常",B33),{"通常","週40時間超","法定休日","翌日が法定休日"},0),((MAX(0,MIN(O33,5/24)-S33)+MAX(0,MIN(O33,29/24)-MAX(S33,22/24))+MAX(0,MIN(O33,2)-MAX(S33,46/24)))-IF(P33="",0,(MAX(0,MIN(MIN(O33,Q33),5/24)-MAX(S33,P33))+MAX(0,MIN(MIN(O33,Q33),29/24)-MAX(MAX(S33,P33),22/24))+MAX(0,MIN(MIN(O33,Q33),2)-MAX(MAX(S33,P33),46/24)))))*24,H33,((MAX(0,MIN(O33,5/24)-T33)+MAX(0,MIN(O33,29/24)-MAX(T33,22/24))+MAX(0,MIN(O33,2)-MAX(T33,46/24)))-IF(P33="",0,(MAX(0,MIN(MIN(O33,Q33),5/24)-MAX(T33,P33))+MAX(0,MIN(MIN(O33,Q33),29/24)-MAX(MAX(T33,P33),22/24))+MAX(0,MIN(MIN(O33,Q33),2)-MAX(MAX(T33,P33),46/24)))))*24,((MAX(0,MIN(R33,5/24)-S33)+MAX(0,MIN(R33,29/24)-MAX(S33,22/24))+MAX(0,MIN(R33,2)-MAX(S33,46/24)))-IF(P33="",0,(MAX(0,MIN(MIN(R33,Q33),5/24)-MAX(S33,P33))+MAX(0,MIN(MIN(R33,Q33),29/24)-MAX(MAX(S33,P33),22/24))+MAX(0,MIN(MIN(R33,Q33),2)-MAX(MAX(S33,P33),46/24)))))*24))</f>
        <v/>
      </c>
      <c r="K33" s="25">
        <f>IF(O33="","",CHOOSE(MATCH(IF(B33="","通常",B33),{"通常","週40時間超","法定休日","翌日が法定休日"},0),0,0,(MAX(0,R33-C33)-IF(P33="",0,MAX(0,MIN(R33,Q33)-MAX(C33,P33))))*24,(MAX(0,O33-1)-IF(P33="",0,MAX(0,MIN(O33,Q33)-MAX(1,P33))))*24))</f>
        <v/>
      </c>
      <c r="L33" s="25">
        <f>IF(O33="","",CHOOSE(MATCH(IF(B33="","通常",B33),{"通常","週40時間超","法定休日","翌日が法定休日"},0),0,0,((MAX(0,MIN(R33,5/24)-C33)+MAX(0,MIN(R33,29/24)-MAX(C33,22/24))+MAX(0,MIN(R33,2)-MAX(C33,46/24)))-IF(P33="",0,(MAX(0,MIN(MIN(R33,Q33),5/24)-MAX(C33,P33))+MAX(0,MIN(MIN(R33,Q33),29/24)-MAX(MAX(C33,P33),22/24))+MAX(0,MIN(MIN(R33,Q33),2)-MAX(MAX(C33,P33),46/24)))))*24,((MAX(0,MIN(O33,5/24)-1)+MAX(0,MIN(O33,29/24)-MAX(1,22/24))+MAX(0,MIN(O33,2)-MAX(1,46/24)))-IF(P33="",0,(MAX(0,MIN(MIN(O33,Q33),5/24)-MAX(1,P33))+MAX(0,MIN(MIN(O33,Q33),29/24)-MAX(MAX(1,P33),22/24))+MAX(0,MIN(MIN(O33,Q33),2)-MAX(MAX(1,P33),46/24)))))*24))</f>
        <v/>
      </c>
      <c r="M33" s="25">
        <f>IF(O33="","",IF($C$5="時給",G33,CHOOSE(MATCH(IF(B33="","通常",B33),{"通常","週40時間超","法定休日","翌日が法定休日"},0),MAX(0,G33-$C$7),G33,G33,MAX(0,G33-K33-$C$7)+K33)))</f>
        <v/>
      </c>
      <c r="O33" s="27">
        <f>IF(COUNT(C33:D33)&lt;2,"",D33+(D33&lt;=C33))</f>
        <v/>
      </c>
      <c r="P33" s="27">
        <f>IF(OR(O33="",COUNT(E33:F33)&lt;2),"",IF(E33=F33,"",E33+(E33&lt;C33)))</f>
        <v/>
      </c>
      <c r="Q33" s="27">
        <f>IF(P33="","",P33+MOD(F33-E33,1))</f>
        <v/>
      </c>
      <c r="R33" s="27">
        <f>IF(O33="","",MIN(O33,1))</f>
        <v/>
      </c>
      <c r="S33" s="27">
        <f>IF(O33="","",C33+8/24+IF(P33="",0,IF(P33&lt;C33+8/24,Q33-P33,0)))</f>
        <v/>
      </c>
      <c r="T33" s="27">
        <f>IF(O33="","",1+8/24+IF(P33="",0,IF(AND(Q33&gt;1,MAX(P33,1)&lt;1+8/24),Q33-MAX(P33,1),0)))</f>
        <v/>
      </c>
    </row>
    <row r="34">
      <c r="A34" s="23" t="n"/>
      <c r="B34" s="6" t="n"/>
      <c r="C34" s="24" t="n"/>
      <c r="D34" s="24" t="n"/>
      <c r="E34" s="24" t="n"/>
      <c r="F34" s="24" t="n"/>
      <c r="G34" s="25">
        <f>IF(O34="","",(MAX(0,O34-C34)-IF(P34="",0,MAX(0,MIN(O34,Q34)-MAX(C34,P34))))*24)</f>
        <v/>
      </c>
      <c r="H34" s="26">
        <f>IF(O34="","",((MAX(0,MIN(O34,5/24)-C34)+MAX(0,MIN(O34,29/24)-MAX(C34,22/24))+MAX(0,MIN(O34,2)-MAX(C34,46/24)))-IF(P34="",0,(MAX(0,MIN(MIN(O34,Q34),5/24)-MAX(C34,P34))+MAX(0,MIN(MIN(O34,Q34),29/24)-MAX(MAX(C34,P34),22/24))+MAX(0,MIN(MIN(O34,Q34),2)-MAX(MAX(C34,P34),46/24)))))*24)</f>
        <v/>
      </c>
      <c r="I34" s="25">
        <f>IF(O34="","",CHOOSE(MATCH(IF(B34="","通常",B34),{"通常","週40時間超","法定休日","翌日が法定休日"},0),(MAX(0,O34-S34)-IF(P34="",0,MAX(0,MIN(O34,Q34)-MAX(S34,P34))))*24,G34,(MAX(0,O34-T34)-IF(P34="",0,MAX(0,MIN(O34,Q34)-MAX(T34,P34))))*24,(MAX(0,R34-S34)-IF(P34="",0,MAX(0,MIN(R34,Q34)-MAX(S34,P34))))*24))</f>
        <v/>
      </c>
      <c r="J34" s="25">
        <f>IF(O34="","",CHOOSE(MATCH(IF(B34="","通常",B34),{"通常","週40時間超","法定休日","翌日が法定休日"},0),((MAX(0,MIN(O34,5/24)-S34)+MAX(0,MIN(O34,29/24)-MAX(S34,22/24))+MAX(0,MIN(O34,2)-MAX(S34,46/24)))-IF(P34="",0,(MAX(0,MIN(MIN(O34,Q34),5/24)-MAX(S34,P34))+MAX(0,MIN(MIN(O34,Q34),29/24)-MAX(MAX(S34,P34),22/24))+MAX(0,MIN(MIN(O34,Q34),2)-MAX(MAX(S34,P34),46/24)))))*24,H34,((MAX(0,MIN(O34,5/24)-T34)+MAX(0,MIN(O34,29/24)-MAX(T34,22/24))+MAX(0,MIN(O34,2)-MAX(T34,46/24)))-IF(P34="",0,(MAX(0,MIN(MIN(O34,Q34),5/24)-MAX(T34,P34))+MAX(0,MIN(MIN(O34,Q34),29/24)-MAX(MAX(T34,P34),22/24))+MAX(0,MIN(MIN(O34,Q34),2)-MAX(MAX(T34,P34),46/24)))))*24,((MAX(0,MIN(R34,5/24)-S34)+MAX(0,MIN(R34,29/24)-MAX(S34,22/24))+MAX(0,MIN(R34,2)-MAX(S34,46/24)))-IF(P34="",0,(MAX(0,MIN(MIN(R34,Q34),5/24)-MAX(S34,P34))+MAX(0,MIN(MIN(R34,Q34),29/24)-MAX(MAX(S34,P34),22/24))+MAX(0,MIN(MIN(R34,Q34),2)-MAX(MAX(S34,P34),46/24)))))*24))</f>
        <v/>
      </c>
      <c r="K34" s="25">
        <f>IF(O34="","",CHOOSE(MATCH(IF(B34="","通常",B34),{"通常","週40時間超","法定休日","翌日が法定休日"},0),0,0,(MAX(0,R34-C34)-IF(P34="",0,MAX(0,MIN(R34,Q34)-MAX(C34,P34))))*24,(MAX(0,O34-1)-IF(P34="",0,MAX(0,MIN(O34,Q34)-MAX(1,P34))))*24))</f>
        <v/>
      </c>
      <c r="L34" s="25">
        <f>IF(O34="","",CHOOSE(MATCH(IF(B34="","通常",B34),{"通常","週40時間超","法定休日","翌日が法定休日"},0),0,0,((MAX(0,MIN(R34,5/24)-C34)+MAX(0,MIN(R34,29/24)-MAX(C34,22/24))+MAX(0,MIN(R34,2)-MAX(C34,46/24)))-IF(P34="",0,(MAX(0,MIN(MIN(R34,Q34),5/24)-MAX(C34,P34))+MAX(0,MIN(MIN(R34,Q34),29/24)-MAX(MAX(C34,P34),22/24))+MAX(0,MIN(MIN(R34,Q34),2)-MAX(MAX(C34,P34),46/24)))))*24,((MAX(0,MIN(O34,5/24)-1)+MAX(0,MIN(O34,29/24)-MAX(1,22/24))+MAX(0,MIN(O34,2)-MAX(1,46/24)))-IF(P34="",0,(MAX(0,MIN(MIN(O34,Q34),5/24)-MAX(1,P34))+MAX(0,MIN(MIN(O34,Q34),29/24)-MAX(MAX(1,P34),22/24))+MAX(0,MIN(MIN(O34,Q34),2)-MAX(MAX(1,P34),46/24)))))*24))</f>
        <v/>
      </c>
      <c r="M34" s="25">
        <f>IF(O34="","",IF($C$5="時給",G34,CHOOSE(MATCH(IF(B34="","通常",B34),{"通常","週40時間超","法定休日","翌日が法定休日"},0),MAX(0,G34-$C$7),G34,G34,MAX(0,G34-K34-$C$7)+K34)))</f>
        <v/>
      </c>
      <c r="O34" s="27">
        <f>IF(COUNT(C34:D34)&lt;2,"",D34+(D34&lt;=C34))</f>
        <v/>
      </c>
      <c r="P34" s="27">
        <f>IF(OR(O34="",COUNT(E34:F34)&lt;2),"",IF(E34=F34,"",E34+(E34&lt;C34)))</f>
        <v/>
      </c>
      <c r="Q34" s="27">
        <f>IF(P34="","",P34+MOD(F34-E34,1))</f>
        <v/>
      </c>
      <c r="R34" s="27">
        <f>IF(O34="","",MIN(O34,1))</f>
        <v/>
      </c>
      <c r="S34" s="27">
        <f>IF(O34="","",C34+8/24+IF(P34="",0,IF(P34&lt;C34+8/24,Q34-P34,0)))</f>
        <v/>
      </c>
      <c r="T34" s="27">
        <f>IF(O34="","",1+8/24+IF(P34="",0,IF(AND(Q34&gt;1,MAX(P34,1)&lt;1+8/24),Q34-MAX(P34,1),0)))</f>
        <v/>
      </c>
    </row>
    <row r="35">
      <c r="A35" s="23" t="n"/>
      <c r="B35" s="6" t="n"/>
      <c r="C35" s="24" t="n"/>
      <c r="D35" s="24" t="n"/>
      <c r="E35" s="24" t="n"/>
      <c r="F35" s="24" t="n"/>
      <c r="G35" s="25">
        <f>IF(O35="","",(MAX(0,O35-C35)-IF(P35="",0,MAX(0,MIN(O35,Q35)-MAX(C35,P35))))*24)</f>
        <v/>
      </c>
      <c r="H35" s="26">
        <f>IF(O35="","",((MAX(0,MIN(O35,5/24)-C35)+MAX(0,MIN(O35,29/24)-MAX(C35,22/24))+MAX(0,MIN(O35,2)-MAX(C35,46/24)))-IF(P35="",0,(MAX(0,MIN(MIN(O35,Q35),5/24)-MAX(C35,P35))+MAX(0,MIN(MIN(O35,Q35),29/24)-MAX(MAX(C35,P35),22/24))+MAX(0,MIN(MIN(O35,Q35),2)-MAX(MAX(C35,P35),46/24)))))*24)</f>
        <v/>
      </c>
      <c r="I35" s="25">
        <f>IF(O35="","",CHOOSE(MATCH(IF(B35="","通常",B35),{"通常","週40時間超","法定休日","翌日が法定休日"},0),(MAX(0,O35-S35)-IF(P35="",0,MAX(0,MIN(O35,Q35)-MAX(S35,P35))))*24,G35,(MAX(0,O35-T35)-IF(P35="",0,MAX(0,MIN(O35,Q35)-MAX(T35,P35))))*24,(MAX(0,R35-S35)-IF(P35="",0,MAX(0,MIN(R35,Q35)-MAX(S35,P35))))*24))</f>
        <v/>
      </c>
      <c r="J35" s="25">
        <f>IF(O35="","",CHOOSE(MATCH(IF(B35="","通常",B35),{"通常","週40時間超","法定休日","翌日が法定休日"},0),((MAX(0,MIN(O35,5/24)-S35)+MAX(0,MIN(O35,29/24)-MAX(S35,22/24))+MAX(0,MIN(O35,2)-MAX(S35,46/24)))-IF(P35="",0,(MAX(0,MIN(MIN(O35,Q35),5/24)-MAX(S35,P35))+MAX(0,MIN(MIN(O35,Q35),29/24)-MAX(MAX(S35,P35),22/24))+MAX(0,MIN(MIN(O35,Q35),2)-MAX(MAX(S35,P35),46/24)))))*24,H35,((MAX(0,MIN(O35,5/24)-T35)+MAX(0,MIN(O35,29/24)-MAX(T35,22/24))+MAX(0,MIN(O35,2)-MAX(T35,46/24)))-IF(P35="",0,(MAX(0,MIN(MIN(O35,Q35),5/24)-MAX(T35,P35))+MAX(0,MIN(MIN(O35,Q35),29/24)-MAX(MAX(T35,P35),22/24))+MAX(0,MIN(MIN(O35,Q35),2)-MAX(MAX(T35,P35),46/24)))))*24,((MAX(0,MIN(R35,5/24)-S35)+MAX(0,MIN(R35,29/24)-MAX(S35,22/24))+MAX(0,MIN(R35,2)-MAX(S35,46/24)))-IF(P35="",0,(MAX(0,MIN(MIN(R35,Q35),5/24)-MAX(S35,P35))+MAX(0,MIN(MIN(R35,Q35),29/24)-MAX(MAX(S35,P35),22/24))+MAX(0,MIN(MIN(R35,Q35),2)-MAX(MAX(S35,P35),46/24)))))*24))</f>
        <v/>
      </c>
      <c r="K35" s="25">
        <f>IF(O35="","",CHOOSE(MATCH(IF(B35="","通常",B35),{"通常","週40時間超","法定休日","翌日が法定休日"},0),0,0,(MAX(0,R35-C35)-IF(P35="",0,MAX(0,MIN(R35,Q35)-MAX(C35,P35))))*24,(MAX(0,O35-1)-IF(P35="",0,MAX(0,MIN(O35,Q35)-MAX(1,P35))))*24))</f>
        <v/>
      </c>
      <c r="L35" s="25">
        <f>IF(O35="","",CHOOSE(MATCH(IF(B35="","通常",B35),{"通常","週40時間超","法定休日","翌日が法定休日"},0),0,0,((MAX(0,MIN(R35,5/24)-C35)+MAX(0,MIN(R35,29/24)-MAX(C35,22/24))+MAX(0,MIN(R35,2)-MAX(C35,46/24)))-IF(P35="",0,(MAX(0,MIN(MIN(R35,Q35),5/24)-MAX(C35,P35))+MAX(0,MIN(MIN(R35,Q35),29/24)-MAX(MAX(C35,P35),22/24))+MAX(0,MIN(MIN(R35,Q35),2)-MAX(MAX(C35,P35),46/24)))))*24,((MAX(0,MIN(O35,5/24)-1)+MAX(0,MIN(O35,29/24)-MAX(1,22/24))+MAX(0,MIN(O35,2)-MAX(1,46/24)))-IF(P35="",0,(MAX(0,MIN(MIN(O35,Q35),5/24)-MAX(1,P35))+MAX(0,MIN(MIN(O35,Q35),29/24)-MAX(MAX(1,P35),22/24))+MAX(0,MIN(MIN(O35,Q35),2)-MAX(MAX(1,P35),46/24)))))*24))</f>
        <v/>
      </c>
      <c r="M35" s="25">
        <f>IF(O35="","",IF($C$5="時給",G35,CHOOSE(MATCH(IF(B35="","通常",B35),{"通常","週40時間超","法定休日","翌日が法定休日"},0),MAX(0,G35-$C$7),G35,G35,MAX(0,G35-K35-$C$7)+K35)))</f>
        <v/>
      </c>
      <c r="O35" s="27">
        <f>IF(COUNT(C35:D35)&lt;2,"",D35+(D35&lt;=C35))</f>
        <v/>
      </c>
      <c r="P35" s="27">
        <f>IF(OR(O35="",COUNT(E35:F35)&lt;2),"",IF(E35=F35,"",E35+(E35&lt;C35)))</f>
        <v/>
      </c>
      <c r="Q35" s="27">
        <f>IF(P35="","",P35+MOD(F35-E35,1))</f>
        <v/>
      </c>
      <c r="R35" s="27">
        <f>IF(O35="","",MIN(O35,1))</f>
        <v/>
      </c>
      <c r="S35" s="27">
        <f>IF(O35="","",C35+8/24+IF(P35="",0,IF(P35&lt;C35+8/24,Q35-P35,0)))</f>
        <v/>
      </c>
      <c r="T35" s="27">
        <f>IF(O35="","",1+8/24+IF(P35="",0,IF(AND(Q35&gt;1,MAX(P35,1)&lt;1+8/24),Q35-MAX(P35,1),0)))</f>
        <v/>
      </c>
    </row>
    <row r="36">
      <c r="A36" s="23" t="n"/>
      <c r="B36" s="6" t="n"/>
      <c r="C36" s="24" t="n"/>
      <c r="D36" s="24" t="n"/>
      <c r="E36" s="24" t="n"/>
      <c r="F36" s="24" t="n"/>
      <c r="G36" s="25">
        <f>IF(O36="","",(MAX(0,O36-C36)-IF(P36="",0,MAX(0,MIN(O36,Q36)-MAX(C36,P36))))*24)</f>
        <v/>
      </c>
      <c r="H36" s="26">
        <f>IF(O36="","",((MAX(0,MIN(O36,5/24)-C36)+MAX(0,MIN(O36,29/24)-MAX(C36,22/24))+MAX(0,MIN(O36,2)-MAX(C36,46/24)))-IF(P36="",0,(MAX(0,MIN(MIN(O36,Q36),5/24)-MAX(C36,P36))+MAX(0,MIN(MIN(O36,Q36),29/24)-MAX(MAX(C36,P36),22/24))+MAX(0,MIN(MIN(O36,Q36),2)-MAX(MAX(C36,P36),46/24)))))*24)</f>
        <v/>
      </c>
      <c r="I36" s="25">
        <f>IF(O36="","",CHOOSE(MATCH(IF(B36="","通常",B36),{"通常","週40時間超","法定休日","翌日が法定休日"},0),(MAX(0,O36-S36)-IF(P36="",0,MAX(0,MIN(O36,Q36)-MAX(S36,P36))))*24,G36,(MAX(0,O36-T36)-IF(P36="",0,MAX(0,MIN(O36,Q36)-MAX(T36,P36))))*24,(MAX(0,R36-S36)-IF(P36="",0,MAX(0,MIN(R36,Q36)-MAX(S36,P36))))*24))</f>
        <v/>
      </c>
      <c r="J36" s="25">
        <f>IF(O36="","",CHOOSE(MATCH(IF(B36="","通常",B36),{"通常","週40時間超","法定休日","翌日が法定休日"},0),((MAX(0,MIN(O36,5/24)-S36)+MAX(0,MIN(O36,29/24)-MAX(S36,22/24))+MAX(0,MIN(O36,2)-MAX(S36,46/24)))-IF(P36="",0,(MAX(0,MIN(MIN(O36,Q36),5/24)-MAX(S36,P36))+MAX(0,MIN(MIN(O36,Q36),29/24)-MAX(MAX(S36,P36),22/24))+MAX(0,MIN(MIN(O36,Q36),2)-MAX(MAX(S36,P36),46/24)))))*24,H36,((MAX(0,MIN(O36,5/24)-T36)+MAX(0,MIN(O36,29/24)-MAX(T36,22/24))+MAX(0,MIN(O36,2)-MAX(T36,46/24)))-IF(P36="",0,(MAX(0,MIN(MIN(O36,Q36),5/24)-MAX(T36,P36))+MAX(0,MIN(MIN(O36,Q36),29/24)-MAX(MAX(T36,P36),22/24))+MAX(0,MIN(MIN(O36,Q36),2)-MAX(MAX(T36,P36),46/24)))))*24,((MAX(0,MIN(R36,5/24)-S36)+MAX(0,MIN(R36,29/24)-MAX(S36,22/24))+MAX(0,MIN(R36,2)-MAX(S36,46/24)))-IF(P36="",0,(MAX(0,MIN(MIN(R36,Q36),5/24)-MAX(S36,P36))+MAX(0,MIN(MIN(R36,Q36),29/24)-MAX(MAX(S36,P36),22/24))+MAX(0,MIN(MIN(R36,Q36),2)-MAX(MAX(S36,P36),46/24)))))*24))</f>
        <v/>
      </c>
      <c r="K36" s="25">
        <f>IF(O36="","",CHOOSE(MATCH(IF(B36="","通常",B36),{"通常","週40時間超","法定休日","翌日が法定休日"},0),0,0,(MAX(0,R36-C36)-IF(P36="",0,MAX(0,MIN(R36,Q36)-MAX(C36,P36))))*24,(MAX(0,O36-1)-IF(P36="",0,MAX(0,MIN(O36,Q36)-MAX(1,P36))))*24))</f>
        <v/>
      </c>
      <c r="L36" s="25">
        <f>IF(O36="","",CHOOSE(MATCH(IF(B36="","通常",B36),{"通常","週40時間超","法定休日","翌日が法定休日"},0),0,0,((MAX(0,MIN(R36,5/24)-C36)+MAX(0,MIN(R36,29/24)-MAX(C36,22/24))+MAX(0,MIN(R36,2)-MAX(C36,46/24)))-IF(P36="",0,(MAX(0,MIN(MIN(R36,Q36),5/24)-MAX(C36,P36))+MAX(0,MIN(MIN(R36,Q36),29/24)-MAX(MAX(C36,P36),22/24))+MAX(0,MIN(MIN(R36,Q36),2)-MAX(MAX(C36,P36),46/24)))))*24,((MAX(0,MIN(O36,5/24)-1)+MAX(0,MIN(O36,29/24)-MAX(1,22/24))+MAX(0,MIN(O36,2)-MAX(1,46/24)))-IF(P36="",0,(MAX(0,MIN(MIN(O36,Q36),5/24)-MAX(1,P36))+MAX(0,MIN(MIN(O36,Q36),29/24)-MAX(MAX(1,P36),22/24))+MAX(0,MIN(MIN(O36,Q36),2)-MAX(MAX(1,P36),46/24)))))*24))</f>
        <v/>
      </c>
      <c r="M36" s="25">
        <f>IF(O36="","",IF($C$5="時給",G36,CHOOSE(MATCH(IF(B36="","通常",B36),{"通常","週40時間超","法定休日","翌日が法定休日"},0),MAX(0,G36-$C$7),G36,G36,MAX(0,G36-K36-$C$7)+K36)))</f>
        <v/>
      </c>
      <c r="O36" s="27">
        <f>IF(COUNT(C36:D36)&lt;2,"",D36+(D36&lt;=C36))</f>
        <v/>
      </c>
      <c r="P36" s="27">
        <f>IF(OR(O36="",COUNT(E36:F36)&lt;2),"",IF(E36=F36,"",E36+(E36&lt;C36)))</f>
        <v/>
      </c>
      <c r="Q36" s="27">
        <f>IF(P36="","",P36+MOD(F36-E36,1))</f>
        <v/>
      </c>
      <c r="R36" s="27">
        <f>IF(O36="","",MIN(O36,1))</f>
        <v/>
      </c>
      <c r="S36" s="27">
        <f>IF(O36="","",C36+8/24+IF(P36="",0,IF(P36&lt;C36+8/24,Q36-P36,0)))</f>
        <v/>
      </c>
      <c r="T36" s="27">
        <f>IF(O36="","",1+8/24+IF(P36="",0,IF(AND(Q36&gt;1,MAX(P36,1)&lt;1+8/24),Q36-MAX(P36,1),0)))</f>
        <v/>
      </c>
    </row>
    <row r="37">
      <c r="A37" s="23" t="n"/>
      <c r="B37" s="6" t="n"/>
      <c r="C37" s="24" t="n"/>
      <c r="D37" s="24" t="n"/>
      <c r="E37" s="24" t="n"/>
      <c r="F37" s="24" t="n"/>
      <c r="G37" s="25">
        <f>IF(O37="","",(MAX(0,O37-C37)-IF(P37="",0,MAX(0,MIN(O37,Q37)-MAX(C37,P37))))*24)</f>
        <v/>
      </c>
      <c r="H37" s="26">
        <f>IF(O37="","",((MAX(0,MIN(O37,5/24)-C37)+MAX(0,MIN(O37,29/24)-MAX(C37,22/24))+MAX(0,MIN(O37,2)-MAX(C37,46/24)))-IF(P37="",0,(MAX(0,MIN(MIN(O37,Q37),5/24)-MAX(C37,P37))+MAX(0,MIN(MIN(O37,Q37),29/24)-MAX(MAX(C37,P37),22/24))+MAX(0,MIN(MIN(O37,Q37),2)-MAX(MAX(C37,P37),46/24)))))*24)</f>
        <v/>
      </c>
      <c r="I37" s="25">
        <f>IF(O37="","",CHOOSE(MATCH(IF(B37="","通常",B37),{"通常","週40時間超","法定休日","翌日が法定休日"},0),(MAX(0,O37-S37)-IF(P37="",0,MAX(0,MIN(O37,Q37)-MAX(S37,P37))))*24,G37,(MAX(0,O37-T37)-IF(P37="",0,MAX(0,MIN(O37,Q37)-MAX(T37,P37))))*24,(MAX(0,R37-S37)-IF(P37="",0,MAX(0,MIN(R37,Q37)-MAX(S37,P37))))*24))</f>
        <v/>
      </c>
      <c r="J37" s="25">
        <f>IF(O37="","",CHOOSE(MATCH(IF(B37="","通常",B37),{"通常","週40時間超","法定休日","翌日が法定休日"},0),((MAX(0,MIN(O37,5/24)-S37)+MAX(0,MIN(O37,29/24)-MAX(S37,22/24))+MAX(0,MIN(O37,2)-MAX(S37,46/24)))-IF(P37="",0,(MAX(0,MIN(MIN(O37,Q37),5/24)-MAX(S37,P37))+MAX(0,MIN(MIN(O37,Q37),29/24)-MAX(MAX(S37,P37),22/24))+MAX(0,MIN(MIN(O37,Q37),2)-MAX(MAX(S37,P37),46/24)))))*24,H37,((MAX(0,MIN(O37,5/24)-T37)+MAX(0,MIN(O37,29/24)-MAX(T37,22/24))+MAX(0,MIN(O37,2)-MAX(T37,46/24)))-IF(P37="",0,(MAX(0,MIN(MIN(O37,Q37),5/24)-MAX(T37,P37))+MAX(0,MIN(MIN(O37,Q37),29/24)-MAX(MAX(T37,P37),22/24))+MAX(0,MIN(MIN(O37,Q37),2)-MAX(MAX(T37,P37),46/24)))))*24,((MAX(0,MIN(R37,5/24)-S37)+MAX(0,MIN(R37,29/24)-MAX(S37,22/24))+MAX(0,MIN(R37,2)-MAX(S37,46/24)))-IF(P37="",0,(MAX(0,MIN(MIN(R37,Q37),5/24)-MAX(S37,P37))+MAX(0,MIN(MIN(R37,Q37),29/24)-MAX(MAX(S37,P37),22/24))+MAX(0,MIN(MIN(R37,Q37),2)-MAX(MAX(S37,P37),46/24)))))*24))</f>
        <v/>
      </c>
      <c r="K37" s="25">
        <f>IF(O37="","",CHOOSE(MATCH(IF(B37="","通常",B37),{"通常","週40時間超","法定休日","翌日が法定休日"},0),0,0,(MAX(0,R37-C37)-IF(P37="",0,MAX(0,MIN(R37,Q37)-MAX(C37,P37))))*24,(MAX(0,O37-1)-IF(P37="",0,MAX(0,MIN(O37,Q37)-MAX(1,P37))))*24))</f>
        <v/>
      </c>
      <c r="L37" s="25">
        <f>IF(O37="","",CHOOSE(MATCH(IF(B37="","通常",B37),{"通常","週40時間超","法定休日","翌日が法定休日"},0),0,0,((MAX(0,MIN(R37,5/24)-C37)+MAX(0,MIN(R37,29/24)-MAX(C37,22/24))+MAX(0,MIN(R37,2)-MAX(C37,46/24)))-IF(P37="",0,(MAX(0,MIN(MIN(R37,Q37),5/24)-MAX(C37,P37))+MAX(0,MIN(MIN(R37,Q37),29/24)-MAX(MAX(C37,P37),22/24))+MAX(0,MIN(MIN(R37,Q37),2)-MAX(MAX(C37,P37),46/24)))))*24,((MAX(0,MIN(O37,5/24)-1)+MAX(0,MIN(O37,29/24)-MAX(1,22/24))+MAX(0,MIN(O37,2)-MAX(1,46/24)))-IF(P37="",0,(MAX(0,MIN(MIN(O37,Q37),5/24)-MAX(1,P37))+MAX(0,MIN(MIN(O37,Q37),29/24)-MAX(MAX(1,P37),22/24))+MAX(0,MIN(MIN(O37,Q37),2)-MAX(MAX(1,P37),46/24)))))*24))</f>
        <v/>
      </c>
      <c r="M37" s="25">
        <f>IF(O37="","",IF($C$5="時給",G37,CHOOSE(MATCH(IF(B37="","通常",B37),{"通常","週40時間超","法定休日","翌日が法定休日"},0),MAX(0,G37-$C$7),G37,G37,MAX(0,G37-K37-$C$7)+K37)))</f>
        <v/>
      </c>
      <c r="O37" s="27">
        <f>IF(COUNT(C37:D37)&lt;2,"",D37+(D37&lt;=C37))</f>
        <v/>
      </c>
      <c r="P37" s="27">
        <f>IF(OR(O37="",COUNT(E37:F37)&lt;2),"",IF(E37=F37,"",E37+(E37&lt;C37)))</f>
        <v/>
      </c>
      <c r="Q37" s="27">
        <f>IF(P37="","",P37+MOD(F37-E37,1))</f>
        <v/>
      </c>
      <c r="R37" s="27">
        <f>IF(O37="","",MIN(O37,1))</f>
        <v/>
      </c>
      <c r="S37" s="27">
        <f>IF(O37="","",C37+8/24+IF(P37="",0,IF(P37&lt;C37+8/24,Q37-P37,0)))</f>
        <v/>
      </c>
      <c r="T37" s="27">
        <f>IF(O37="","",1+8/24+IF(P37="",0,IF(AND(Q37&gt;1,MAX(P37,1)&lt;1+8/24),Q37-MAX(P37,1),0)))</f>
        <v/>
      </c>
    </row>
    <row r="38">
      <c r="A38" s="23" t="n"/>
      <c r="B38" s="6" t="n"/>
      <c r="C38" s="24" t="n"/>
      <c r="D38" s="24" t="n"/>
      <c r="E38" s="24" t="n"/>
      <c r="F38" s="24" t="n"/>
      <c r="G38" s="25">
        <f>IF(O38="","",(MAX(0,O38-C38)-IF(P38="",0,MAX(0,MIN(O38,Q38)-MAX(C38,P38))))*24)</f>
        <v/>
      </c>
      <c r="H38" s="26">
        <f>IF(O38="","",((MAX(0,MIN(O38,5/24)-C38)+MAX(0,MIN(O38,29/24)-MAX(C38,22/24))+MAX(0,MIN(O38,2)-MAX(C38,46/24)))-IF(P38="",0,(MAX(0,MIN(MIN(O38,Q38),5/24)-MAX(C38,P38))+MAX(0,MIN(MIN(O38,Q38),29/24)-MAX(MAX(C38,P38),22/24))+MAX(0,MIN(MIN(O38,Q38),2)-MAX(MAX(C38,P38),46/24)))))*24)</f>
        <v/>
      </c>
      <c r="I38" s="25">
        <f>IF(O38="","",CHOOSE(MATCH(IF(B38="","通常",B38),{"通常","週40時間超","法定休日","翌日が法定休日"},0),(MAX(0,O38-S38)-IF(P38="",0,MAX(0,MIN(O38,Q38)-MAX(S38,P38))))*24,G38,(MAX(0,O38-T38)-IF(P38="",0,MAX(0,MIN(O38,Q38)-MAX(T38,P38))))*24,(MAX(0,R38-S38)-IF(P38="",0,MAX(0,MIN(R38,Q38)-MAX(S38,P38))))*24))</f>
        <v/>
      </c>
      <c r="J38" s="25">
        <f>IF(O38="","",CHOOSE(MATCH(IF(B38="","通常",B38),{"通常","週40時間超","法定休日","翌日が法定休日"},0),((MAX(0,MIN(O38,5/24)-S38)+MAX(0,MIN(O38,29/24)-MAX(S38,22/24))+MAX(0,MIN(O38,2)-MAX(S38,46/24)))-IF(P38="",0,(MAX(0,MIN(MIN(O38,Q38),5/24)-MAX(S38,P38))+MAX(0,MIN(MIN(O38,Q38),29/24)-MAX(MAX(S38,P38),22/24))+MAX(0,MIN(MIN(O38,Q38),2)-MAX(MAX(S38,P38),46/24)))))*24,H38,((MAX(0,MIN(O38,5/24)-T38)+MAX(0,MIN(O38,29/24)-MAX(T38,22/24))+MAX(0,MIN(O38,2)-MAX(T38,46/24)))-IF(P38="",0,(MAX(0,MIN(MIN(O38,Q38),5/24)-MAX(T38,P38))+MAX(0,MIN(MIN(O38,Q38),29/24)-MAX(MAX(T38,P38),22/24))+MAX(0,MIN(MIN(O38,Q38),2)-MAX(MAX(T38,P38),46/24)))))*24,((MAX(0,MIN(R38,5/24)-S38)+MAX(0,MIN(R38,29/24)-MAX(S38,22/24))+MAX(0,MIN(R38,2)-MAX(S38,46/24)))-IF(P38="",0,(MAX(0,MIN(MIN(R38,Q38),5/24)-MAX(S38,P38))+MAX(0,MIN(MIN(R38,Q38),29/24)-MAX(MAX(S38,P38),22/24))+MAX(0,MIN(MIN(R38,Q38),2)-MAX(MAX(S38,P38),46/24)))))*24))</f>
        <v/>
      </c>
      <c r="K38" s="25">
        <f>IF(O38="","",CHOOSE(MATCH(IF(B38="","通常",B38),{"通常","週40時間超","法定休日","翌日が法定休日"},0),0,0,(MAX(0,R38-C38)-IF(P38="",0,MAX(0,MIN(R38,Q38)-MAX(C38,P38))))*24,(MAX(0,O38-1)-IF(P38="",0,MAX(0,MIN(O38,Q38)-MAX(1,P38))))*24))</f>
        <v/>
      </c>
      <c r="L38" s="25">
        <f>IF(O38="","",CHOOSE(MATCH(IF(B38="","通常",B38),{"通常","週40時間超","法定休日","翌日が法定休日"},0),0,0,((MAX(0,MIN(R38,5/24)-C38)+MAX(0,MIN(R38,29/24)-MAX(C38,22/24))+MAX(0,MIN(R38,2)-MAX(C38,46/24)))-IF(P38="",0,(MAX(0,MIN(MIN(R38,Q38),5/24)-MAX(C38,P38))+MAX(0,MIN(MIN(R38,Q38),29/24)-MAX(MAX(C38,P38),22/24))+MAX(0,MIN(MIN(R38,Q38),2)-MAX(MAX(C38,P38),46/24)))))*24,((MAX(0,MIN(O38,5/24)-1)+MAX(0,MIN(O38,29/24)-MAX(1,22/24))+MAX(0,MIN(O38,2)-MAX(1,46/24)))-IF(P38="",0,(MAX(0,MIN(MIN(O38,Q38),5/24)-MAX(1,P38))+MAX(0,MIN(MIN(O38,Q38),29/24)-MAX(MAX(1,P38),22/24))+MAX(0,MIN(MIN(O38,Q38),2)-MAX(MAX(1,P38),46/24)))))*24))</f>
        <v/>
      </c>
      <c r="M38" s="25">
        <f>IF(O38="","",IF($C$5="時給",G38,CHOOSE(MATCH(IF(B38="","通常",B38),{"通常","週40時間超","法定休日","翌日が法定休日"},0),MAX(0,G38-$C$7),G38,G38,MAX(0,G38-K38-$C$7)+K38)))</f>
        <v/>
      </c>
      <c r="O38" s="27">
        <f>IF(COUNT(C38:D38)&lt;2,"",D38+(D38&lt;=C38))</f>
        <v/>
      </c>
      <c r="P38" s="27">
        <f>IF(OR(O38="",COUNT(E38:F38)&lt;2),"",IF(E38=F38,"",E38+(E38&lt;C38)))</f>
        <v/>
      </c>
      <c r="Q38" s="27">
        <f>IF(P38="","",P38+MOD(F38-E38,1))</f>
        <v/>
      </c>
      <c r="R38" s="27">
        <f>IF(O38="","",MIN(O38,1))</f>
        <v/>
      </c>
      <c r="S38" s="27">
        <f>IF(O38="","",C38+8/24+IF(P38="",0,IF(P38&lt;C38+8/24,Q38-P38,0)))</f>
        <v/>
      </c>
      <c r="T38" s="27">
        <f>IF(O38="","",1+8/24+IF(P38="",0,IF(AND(Q38&gt;1,MAX(P38,1)&lt;1+8/24),Q38-MAX(P38,1),0)))</f>
        <v/>
      </c>
    </row>
    <row r="39">
      <c r="A39" s="23" t="n"/>
      <c r="B39" s="6" t="n"/>
      <c r="C39" s="24" t="n"/>
      <c r="D39" s="24" t="n"/>
      <c r="E39" s="24" t="n"/>
      <c r="F39" s="24" t="n"/>
      <c r="G39" s="25">
        <f>IF(O39="","",(MAX(0,O39-C39)-IF(P39="",0,MAX(0,MIN(O39,Q39)-MAX(C39,P39))))*24)</f>
        <v/>
      </c>
      <c r="H39" s="26">
        <f>IF(O39="","",((MAX(0,MIN(O39,5/24)-C39)+MAX(0,MIN(O39,29/24)-MAX(C39,22/24))+MAX(0,MIN(O39,2)-MAX(C39,46/24)))-IF(P39="",0,(MAX(0,MIN(MIN(O39,Q39),5/24)-MAX(C39,P39))+MAX(0,MIN(MIN(O39,Q39),29/24)-MAX(MAX(C39,P39),22/24))+MAX(0,MIN(MIN(O39,Q39),2)-MAX(MAX(C39,P39),46/24)))))*24)</f>
        <v/>
      </c>
      <c r="I39" s="25">
        <f>IF(O39="","",CHOOSE(MATCH(IF(B39="","通常",B39),{"通常","週40時間超","法定休日","翌日が法定休日"},0),(MAX(0,O39-S39)-IF(P39="",0,MAX(0,MIN(O39,Q39)-MAX(S39,P39))))*24,G39,(MAX(0,O39-T39)-IF(P39="",0,MAX(0,MIN(O39,Q39)-MAX(T39,P39))))*24,(MAX(0,R39-S39)-IF(P39="",0,MAX(0,MIN(R39,Q39)-MAX(S39,P39))))*24))</f>
        <v/>
      </c>
      <c r="J39" s="25">
        <f>IF(O39="","",CHOOSE(MATCH(IF(B39="","通常",B39),{"通常","週40時間超","法定休日","翌日が法定休日"},0),((MAX(0,MIN(O39,5/24)-S39)+MAX(0,MIN(O39,29/24)-MAX(S39,22/24))+MAX(0,MIN(O39,2)-MAX(S39,46/24)))-IF(P39="",0,(MAX(0,MIN(MIN(O39,Q39),5/24)-MAX(S39,P39))+MAX(0,MIN(MIN(O39,Q39),29/24)-MAX(MAX(S39,P39),22/24))+MAX(0,MIN(MIN(O39,Q39),2)-MAX(MAX(S39,P39),46/24)))))*24,H39,((MAX(0,MIN(O39,5/24)-T39)+MAX(0,MIN(O39,29/24)-MAX(T39,22/24))+MAX(0,MIN(O39,2)-MAX(T39,46/24)))-IF(P39="",0,(MAX(0,MIN(MIN(O39,Q39),5/24)-MAX(T39,P39))+MAX(0,MIN(MIN(O39,Q39),29/24)-MAX(MAX(T39,P39),22/24))+MAX(0,MIN(MIN(O39,Q39),2)-MAX(MAX(T39,P39),46/24)))))*24,((MAX(0,MIN(R39,5/24)-S39)+MAX(0,MIN(R39,29/24)-MAX(S39,22/24))+MAX(0,MIN(R39,2)-MAX(S39,46/24)))-IF(P39="",0,(MAX(0,MIN(MIN(R39,Q39),5/24)-MAX(S39,P39))+MAX(0,MIN(MIN(R39,Q39),29/24)-MAX(MAX(S39,P39),22/24))+MAX(0,MIN(MIN(R39,Q39),2)-MAX(MAX(S39,P39),46/24)))))*24))</f>
        <v/>
      </c>
      <c r="K39" s="25">
        <f>IF(O39="","",CHOOSE(MATCH(IF(B39="","通常",B39),{"通常","週40時間超","法定休日","翌日が法定休日"},0),0,0,(MAX(0,R39-C39)-IF(P39="",0,MAX(0,MIN(R39,Q39)-MAX(C39,P39))))*24,(MAX(0,O39-1)-IF(P39="",0,MAX(0,MIN(O39,Q39)-MAX(1,P39))))*24))</f>
        <v/>
      </c>
      <c r="L39" s="25">
        <f>IF(O39="","",CHOOSE(MATCH(IF(B39="","通常",B39),{"通常","週40時間超","法定休日","翌日が法定休日"},0),0,0,((MAX(0,MIN(R39,5/24)-C39)+MAX(0,MIN(R39,29/24)-MAX(C39,22/24))+MAX(0,MIN(R39,2)-MAX(C39,46/24)))-IF(P39="",0,(MAX(0,MIN(MIN(R39,Q39),5/24)-MAX(C39,P39))+MAX(0,MIN(MIN(R39,Q39),29/24)-MAX(MAX(C39,P39),22/24))+MAX(0,MIN(MIN(R39,Q39),2)-MAX(MAX(C39,P39),46/24)))))*24,((MAX(0,MIN(O39,5/24)-1)+MAX(0,MIN(O39,29/24)-MAX(1,22/24))+MAX(0,MIN(O39,2)-MAX(1,46/24)))-IF(P39="",0,(MAX(0,MIN(MIN(O39,Q39),5/24)-MAX(1,P39))+MAX(0,MIN(MIN(O39,Q39),29/24)-MAX(MAX(1,P39),22/24))+MAX(0,MIN(MIN(O39,Q39),2)-MAX(MAX(1,P39),46/24)))))*24))</f>
        <v/>
      </c>
      <c r="M39" s="25">
        <f>IF(O39="","",IF($C$5="時給",G39,CHOOSE(MATCH(IF(B39="","通常",B39),{"通常","週40時間超","法定休日","翌日が法定休日"},0),MAX(0,G39-$C$7),G39,G39,MAX(0,G39-K39-$C$7)+K39)))</f>
        <v/>
      </c>
      <c r="O39" s="27">
        <f>IF(COUNT(C39:D39)&lt;2,"",D39+(D39&lt;=C39))</f>
        <v/>
      </c>
      <c r="P39" s="27">
        <f>IF(OR(O39="",COUNT(E39:F39)&lt;2),"",IF(E39=F39,"",E39+(E39&lt;C39)))</f>
        <v/>
      </c>
      <c r="Q39" s="27">
        <f>IF(P39="","",P39+MOD(F39-E39,1))</f>
        <v/>
      </c>
      <c r="R39" s="27">
        <f>IF(O39="","",MIN(O39,1))</f>
        <v/>
      </c>
      <c r="S39" s="27">
        <f>IF(O39="","",C39+8/24+IF(P39="",0,IF(P39&lt;C39+8/24,Q39-P39,0)))</f>
        <v/>
      </c>
      <c r="T39" s="27">
        <f>IF(O39="","",1+8/24+IF(P39="",0,IF(AND(Q39&gt;1,MAX(P39,1)&lt;1+8/24),Q39-MAX(P39,1),0)))</f>
        <v/>
      </c>
    </row>
    <row r="40">
      <c r="A40" s="23" t="n"/>
      <c r="B40" s="6" t="n"/>
      <c r="C40" s="24" t="n"/>
      <c r="D40" s="24" t="n"/>
      <c r="E40" s="24" t="n"/>
      <c r="F40" s="24" t="n"/>
      <c r="G40" s="25">
        <f>IF(O40="","",(MAX(0,O40-C40)-IF(P40="",0,MAX(0,MIN(O40,Q40)-MAX(C40,P40))))*24)</f>
        <v/>
      </c>
      <c r="H40" s="26">
        <f>IF(O40="","",((MAX(0,MIN(O40,5/24)-C40)+MAX(0,MIN(O40,29/24)-MAX(C40,22/24))+MAX(0,MIN(O40,2)-MAX(C40,46/24)))-IF(P40="",0,(MAX(0,MIN(MIN(O40,Q40),5/24)-MAX(C40,P40))+MAX(0,MIN(MIN(O40,Q40),29/24)-MAX(MAX(C40,P40),22/24))+MAX(0,MIN(MIN(O40,Q40),2)-MAX(MAX(C40,P40),46/24)))))*24)</f>
        <v/>
      </c>
      <c r="I40" s="25">
        <f>IF(O40="","",CHOOSE(MATCH(IF(B40="","通常",B40),{"通常","週40時間超","法定休日","翌日が法定休日"},0),(MAX(0,O40-S40)-IF(P40="",0,MAX(0,MIN(O40,Q40)-MAX(S40,P40))))*24,G40,(MAX(0,O40-T40)-IF(P40="",0,MAX(0,MIN(O40,Q40)-MAX(T40,P40))))*24,(MAX(0,R40-S40)-IF(P40="",0,MAX(0,MIN(R40,Q40)-MAX(S40,P40))))*24))</f>
        <v/>
      </c>
      <c r="J40" s="25">
        <f>IF(O40="","",CHOOSE(MATCH(IF(B40="","通常",B40),{"通常","週40時間超","法定休日","翌日が法定休日"},0),((MAX(0,MIN(O40,5/24)-S40)+MAX(0,MIN(O40,29/24)-MAX(S40,22/24))+MAX(0,MIN(O40,2)-MAX(S40,46/24)))-IF(P40="",0,(MAX(0,MIN(MIN(O40,Q40),5/24)-MAX(S40,P40))+MAX(0,MIN(MIN(O40,Q40),29/24)-MAX(MAX(S40,P40),22/24))+MAX(0,MIN(MIN(O40,Q40),2)-MAX(MAX(S40,P40),46/24)))))*24,H40,((MAX(0,MIN(O40,5/24)-T40)+MAX(0,MIN(O40,29/24)-MAX(T40,22/24))+MAX(0,MIN(O40,2)-MAX(T40,46/24)))-IF(P40="",0,(MAX(0,MIN(MIN(O40,Q40),5/24)-MAX(T40,P40))+MAX(0,MIN(MIN(O40,Q40),29/24)-MAX(MAX(T40,P40),22/24))+MAX(0,MIN(MIN(O40,Q40),2)-MAX(MAX(T40,P40),46/24)))))*24,((MAX(0,MIN(R40,5/24)-S40)+MAX(0,MIN(R40,29/24)-MAX(S40,22/24))+MAX(0,MIN(R40,2)-MAX(S40,46/24)))-IF(P40="",0,(MAX(0,MIN(MIN(R40,Q40),5/24)-MAX(S40,P40))+MAX(0,MIN(MIN(R40,Q40),29/24)-MAX(MAX(S40,P40),22/24))+MAX(0,MIN(MIN(R40,Q40),2)-MAX(MAX(S40,P40),46/24)))))*24))</f>
        <v/>
      </c>
      <c r="K40" s="25">
        <f>IF(O40="","",CHOOSE(MATCH(IF(B40="","通常",B40),{"通常","週40時間超","法定休日","翌日が法定休日"},0),0,0,(MAX(0,R40-C40)-IF(P40="",0,MAX(0,MIN(R40,Q40)-MAX(C40,P40))))*24,(MAX(0,O40-1)-IF(P40="",0,MAX(0,MIN(O40,Q40)-MAX(1,P40))))*24))</f>
        <v/>
      </c>
      <c r="L40" s="25">
        <f>IF(O40="","",CHOOSE(MATCH(IF(B40="","通常",B40),{"通常","週40時間超","法定休日","翌日が法定休日"},0),0,0,((MAX(0,MIN(R40,5/24)-C40)+MAX(0,MIN(R40,29/24)-MAX(C40,22/24))+MAX(0,MIN(R40,2)-MAX(C40,46/24)))-IF(P40="",0,(MAX(0,MIN(MIN(R40,Q40),5/24)-MAX(C40,P40))+MAX(0,MIN(MIN(R40,Q40),29/24)-MAX(MAX(C40,P40),22/24))+MAX(0,MIN(MIN(R40,Q40),2)-MAX(MAX(C40,P40),46/24)))))*24,((MAX(0,MIN(O40,5/24)-1)+MAX(0,MIN(O40,29/24)-MAX(1,22/24))+MAX(0,MIN(O40,2)-MAX(1,46/24)))-IF(P40="",0,(MAX(0,MIN(MIN(O40,Q40),5/24)-MAX(1,P40))+MAX(0,MIN(MIN(O40,Q40),29/24)-MAX(MAX(1,P40),22/24))+MAX(0,MIN(MIN(O40,Q40),2)-MAX(MAX(1,P40),46/24)))))*24))</f>
        <v/>
      </c>
      <c r="M40" s="25">
        <f>IF(O40="","",IF($C$5="時給",G40,CHOOSE(MATCH(IF(B40="","通常",B40),{"通常","週40時間超","法定休日","翌日が法定休日"},0),MAX(0,G40-$C$7),G40,G40,MAX(0,G40-K40-$C$7)+K40)))</f>
        <v/>
      </c>
      <c r="O40" s="27">
        <f>IF(COUNT(C40:D40)&lt;2,"",D40+(D40&lt;=C40))</f>
        <v/>
      </c>
      <c r="P40" s="27">
        <f>IF(OR(O40="",COUNT(E40:F40)&lt;2),"",IF(E40=F40,"",E40+(E40&lt;C40)))</f>
        <v/>
      </c>
      <c r="Q40" s="27">
        <f>IF(P40="","",P40+MOD(F40-E40,1))</f>
        <v/>
      </c>
      <c r="R40" s="27">
        <f>IF(O40="","",MIN(O40,1))</f>
        <v/>
      </c>
      <c r="S40" s="27">
        <f>IF(O40="","",C40+8/24+IF(P40="",0,IF(P40&lt;C40+8/24,Q40-P40,0)))</f>
        <v/>
      </c>
      <c r="T40" s="27">
        <f>IF(O40="","",1+8/24+IF(P40="",0,IF(AND(Q40&gt;1,MAX(P40,1)&lt;1+8/24),Q40-MAX(P40,1),0)))</f>
        <v/>
      </c>
    </row>
    <row r="41">
      <c r="A41" s="23" t="n"/>
      <c r="B41" s="6" t="n"/>
      <c r="C41" s="24" t="n"/>
      <c r="D41" s="24" t="n"/>
      <c r="E41" s="24" t="n"/>
      <c r="F41" s="24" t="n"/>
      <c r="G41" s="25">
        <f>IF(O41="","",(MAX(0,O41-C41)-IF(P41="",0,MAX(0,MIN(O41,Q41)-MAX(C41,P41))))*24)</f>
        <v/>
      </c>
      <c r="H41" s="26">
        <f>IF(O41="","",((MAX(0,MIN(O41,5/24)-C41)+MAX(0,MIN(O41,29/24)-MAX(C41,22/24))+MAX(0,MIN(O41,2)-MAX(C41,46/24)))-IF(P41="",0,(MAX(0,MIN(MIN(O41,Q41),5/24)-MAX(C41,P41))+MAX(0,MIN(MIN(O41,Q41),29/24)-MAX(MAX(C41,P41),22/24))+MAX(0,MIN(MIN(O41,Q41),2)-MAX(MAX(C41,P41),46/24)))))*24)</f>
        <v/>
      </c>
      <c r="I41" s="25">
        <f>IF(O41="","",CHOOSE(MATCH(IF(B41="","通常",B41),{"通常","週40時間超","法定休日","翌日が法定休日"},0),(MAX(0,O41-S41)-IF(P41="",0,MAX(0,MIN(O41,Q41)-MAX(S41,P41))))*24,G41,(MAX(0,O41-T41)-IF(P41="",0,MAX(0,MIN(O41,Q41)-MAX(T41,P41))))*24,(MAX(0,R41-S41)-IF(P41="",0,MAX(0,MIN(R41,Q41)-MAX(S41,P41))))*24))</f>
        <v/>
      </c>
      <c r="J41" s="25">
        <f>IF(O41="","",CHOOSE(MATCH(IF(B41="","通常",B41),{"通常","週40時間超","法定休日","翌日が法定休日"},0),((MAX(0,MIN(O41,5/24)-S41)+MAX(0,MIN(O41,29/24)-MAX(S41,22/24))+MAX(0,MIN(O41,2)-MAX(S41,46/24)))-IF(P41="",0,(MAX(0,MIN(MIN(O41,Q41),5/24)-MAX(S41,P41))+MAX(0,MIN(MIN(O41,Q41),29/24)-MAX(MAX(S41,P41),22/24))+MAX(0,MIN(MIN(O41,Q41),2)-MAX(MAX(S41,P41),46/24)))))*24,H41,((MAX(0,MIN(O41,5/24)-T41)+MAX(0,MIN(O41,29/24)-MAX(T41,22/24))+MAX(0,MIN(O41,2)-MAX(T41,46/24)))-IF(P41="",0,(MAX(0,MIN(MIN(O41,Q41),5/24)-MAX(T41,P41))+MAX(0,MIN(MIN(O41,Q41),29/24)-MAX(MAX(T41,P41),22/24))+MAX(0,MIN(MIN(O41,Q41),2)-MAX(MAX(T41,P41),46/24)))))*24,((MAX(0,MIN(R41,5/24)-S41)+MAX(0,MIN(R41,29/24)-MAX(S41,22/24))+MAX(0,MIN(R41,2)-MAX(S41,46/24)))-IF(P41="",0,(MAX(0,MIN(MIN(R41,Q41),5/24)-MAX(S41,P41))+MAX(0,MIN(MIN(R41,Q41),29/24)-MAX(MAX(S41,P41),22/24))+MAX(0,MIN(MIN(R41,Q41),2)-MAX(MAX(S41,P41),46/24)))))*24))</f>
        <v/>
      </c>
      <c r="K41" s="25">
        <f>IF(O41="","",CHOOSE(MATCH(IF(B41="","通常",B41),{"通常","週40時間超","法定休日","翌日が法定休日"},0),0,0,(MAX(0,R41-C41)-IF(P41="",0,MAX(0,MIN(R41,Q41)-MAX(C41,P41))))*24,(MAX(0,O41-1)-IF(P41="",0,MAX(0,MIN(O41,Q41)-MAX(1,P41))))*24))</f>
        <v/>
      </c>
      <c r="L41" s="25">
        <f>IF(O41="","",CHOOSE(MATCH(IF(B41="","通常",B41),{"通常","週40時間超","法定休日","翌日が法定休日"},0),0,0,((MAX(0,MIN(R41,5/24)-C41)+MAX(0,MIN(R41,29/24)-MAX(C41,22/24))+MAX(0,MIN(R41,2)-MAX(C41,46/24)))-IF(P41="",0,(MAX(0,MIN(MIN(R41,Q41),5/24)-MAX(C41,P41))+MAX(0,MIN(MIN(R41,Q41),29/24)-MAX(MAX(C41,P41),22/24))+MAX(0,MIN(MIN(R41,Q41),2)-MAX(MAX(C41,P41),46/24)))))*24,((MAX(0,MIN(O41,5/24)-1)+MAX(0,MIN(O41,29/24)-MAX(1,22/24))+MAX(0,MIN(O41,2)-MAX(1,46/24)))-IF(P41="",0,(MAX(0,MIN(MIN(O41,Q41),5/24)-MAX(1,P41))+MAX(0,MIN(MIN(O41,Q41),29/24)-MAX(MAX(1,P41),22/24))+MAX(0,MIN(MIN(O41,Q41),2)-MAX(MAX(1,P41),46/24)))))*24))</f>
        <v/>
      </c>
      <c r="M41" s="25">
        <f>IF(O41="","",IF($C$5="時給",G41,CHOOSE(MATCH(IF(B41="","通常",B41),{"通常","週40時間超","法定休日","翌日が法定休日"},0),MAX(0,G41-$C$7),G41,G41,MAX(0,G41-K41-$C$7)+K41)))</f>
        <v/>
      </c>
      <c r="O41" s="27">
        <f>IF(COUNT(C41:D41)&lt;2,"",D41+(D41&lt;=C41))</f>
        <v/>
      </c>
      <c r="P41" s="27">
        <f>IF(OR(O41="",COUNT(E41:F41)&lt;2),"",IF(E41=F41,"",E41+(E41&lt;C41)))</f>
        <v/>
      </c>
      <c r="Q41" s="27">
        <f>IF(P41="","",P41+MOD(F41-E41,1))</f>
        <v/>
      </c>
      <c r="R41" s="27">
        <f>IF(O41="","",MIN(O41,1))</f>
        <v/>
      </c>
      <c r="S41" s="27">
        <f>IF(O41="","",C41+8/24+IF(P41="",0,IF(P41&lt;C41+8/24,Q41-P41,0)))</f>
        <v/>
      </c>
      <c r="T41" s="27">
        <f>IF(O41="","",1+8/24+IF(P41="",0,IF(AND(Q41&gt;1,MAX(P41,1)&lt;1+8/24),Q41-MAX(P41,1),0)))</f>
        <v/>
      </c>
    </row>
    <row r="42">
      <c r="A42" s="23" t="n"/>
      <c r="B42" s="6" t="n"/>
      <c r="C42" s="24" t="n"/>
      <c r="D42" s="24" t="n"/>
      <c r="E42" s="24" t="n"/>
      <c r="F42" s="24" t="n"/>
      <c r="G42" s="25">
        <f>IF(O42="","",(MAX(0,O42-C42)-IF(P42="",0,MAX(0,MIN(O42,Q42)-MAX(C42,P42))))*24)</f>
        <v/>
      </c>
      <c r="H42" s="26">
        <f>IF(O42="","",((MAX(0,MIN(O42,5/24)-C42)+MAX(0,MIN(O42,29/24)-MAX(C42,22/24))+MAX(0,MIN(O42,2)-MAX(C42,46/24)))-IF(P42="",0,(MAX(0,MIN(MIN(O42,Q42),5/24)-MAX(C42,P42))+MAX(0,MIN(MIN(O42,Q42),29/24)-MAX(MAX(C42,P42),22/24))+MAX(0,MIN(MIN(O42,Q42),2)-MAX(MAX(C42,P42),46/24)))))*24)</f>
        <v/>
      </c>
      <c r="I42" s="25">
        <f>IF(O42="","",CHOOSE(MATCH(IF(B42="","通常",B42),{"通常","週40時間超","法定休日","翌日が法定休日"},0),(MAX(0,O42-S42)-IF(P42="",0,MAX(0,MIN(O42,Q42)-MAX(S42,P42))))*24,G42,(MAX(0,O42-T42)-IF(P42="",0,MAX(0,MIN(O42,Q42)-MAX(T42,P42))))*24,(MAX(0,R42-S42)-IF(P42="",0,MAX(0,MIN(R42,Q42)-MAX(S42,P42))))*24))</f>
        <v/>
      </c>
      <c r="J42" s="25">
        <f>IF(O42="","",CHOOSE(MATCH(IF(B42="","通常",B42),{"通常","週40時間超","法定休日","翌日が法定休日"},0),((MAX(0,MIN(O42,5/24)-S42)+MAX(0,MIN(O42,29/24)-MAX(S42,22/24))+MAX(0,MIN(O42,2)-MAX(S42,46/24)))-IF(P42="",0,(MAX(0,MIN(MIN(O42,Q42),5/24)-MAX(S42,P42))+MAX(0,MIN(MIN(O42,Q42),29/24)-MAX(MAX(S42,P42),22/24))+MAX(0,MIN(MIN(O42,Q42),2)-MAX(MAX(S42,P42),46/24)))))*24,H42,((MAX(0,MIN(O42,5/24)-T42)+MAX(0,MIN(O42,29/24)-MAX(T42,22/24))+MAX(0,MIN(O42,2)-MAX(T42,46/24)))-IF(P42="",0,(MAX(0,MIN(MIN(O42,Q42),5/24)-MAX(T42,P42))+MAX(0,MIN(MIN(O42,Q42),29/24)-MAX(MAX(T42,P42),22/24))+MAX(0,MIN(MIN(O42,Q42),2)-MAX(MAX(T42,P42),46/24)))))*24,((MAX(0,MIN(R42,5/24)-S42)+MAX(0,MIN(R42,29/24)-MAX(S42,22/24))+MAX(0,MIN(R42,2)-MAX(S42,46/24)))-IF(P42="",0,(MAX(0,MIN(MIN(R42,Q42),5/24)-MAX(S42,P42))+MAX(0,MIN(MIN(R42,Q42),29/24)-MAX(MAX(S42,P42),22/24))+MAX(0,MIN(MIN(R42,Q42),2)-MAX(MAX(S42,P42),46/24)))))*24))</f>
        <v/>
      </c>
      <c r="K42" s="25">
        <f>IF(O42="","",CHOOSE(MATCH(IF(B42="","通常",B42),{"通常","週40時間超","法定休日","翌日が法定休日"},0),0,0,(MAX(0,R42-C42)-IF(P42="",0,MAX(0,MIN(R42,Q42)-MAX(C42,P42))))*24,(MAX(0,O42-1)-IF(P42="",0,MAX(0,MIN(O42,Q42)-MAX(1,P42))))*24))</f>
        <v/>
      </c>
      <c r="L42" s="25">
        <f>IF(O42="","",CHOOSE(MATCH(IF(B42="","通常",B42),{"通常","週40時間超","法定休日","翌日が法定休日"},0),0,0,((MAX(0,MIN(R42,5/24)-C42)+MAX(0,MIN(R42,29/24)-MAX(C42,22/24))+MAX(0,MIN(R42,2)-MAX(C42,46/24)))-IF(P42="",0,(MAX(0,MIN(MIN(R42,Q42),5/24)-MAX(C42,P42))+MAX(0,MIN(MIN(R42,Q42),29/24)-MAX(MAX(C42,P42),22/24))+MAX(0,MIN(MIN(R42,Q42),2)-MAX(MAX(C42,P42),46/24)))))*24,((MAX(0,MIN(O42,5/24)-1)+MAX(0,MIN(O42,29/24)-MAX(1,22/24))+MAX(0,MIN(O42,2)-MAX(1,46/24)))-IF(P42="",0,(MAX(0,MIN(MIN(O42,Q42),5/24)-MAX(1,P42))+MAX(0,MIN(MIN(O42,Q42),29/24)-MAX(MAX(1,P42),22/24))+MAX(0,MIN(MIN(O42,Q42),2)-MAX(MAX(1,P42),46/24)))))*24))</f>
        <v/>
      </c>
      <c r="M42" s="25">
        <f>IF(O42="","",IF($C$5="時給",G42,CHOOSE(MATCH(IF(B42="","通常",B42),{"通常","週40時間超","法定休日","翌日が法定休日"},0),MAX(0,G42-$C$7),G42,G42,MAX(0,G42-K42-$C$7)+K42)))</f>
        <v/>
      </c>
      <c r="O42" s="27">
        <f>IF(COUNT(C42:D42)&lt;2,"",D42+(D42&lt;=C42))</f>
        <v/>
      </c>
      <c r="P42" s="27">
        <f>IF(OR(O42="",COUNT(E42:F42)&lt;2),"",IF(E42=F42,"",E42+(E42&lt;C42)))</f>
        <v/>
      </c>
      <c r="Q42" s="27">
        <f>IF(P42="","",P42+MOD(F42-E42,1))</f>
        <v/>
      </c>
      <c r="R42" s="27">
        <f>IF(O42="","",MIN(O42,1))</f>
        <v/>
      </c>
      <c r="S42" s="27">
        <f>IF(O42="","",C42+8/24+IF(P42="",0,IF(P42&lt;C42+8/24,Q42-P42,0)))</f>
        <v/>
      </c>
      <c r="T42" s="27">
        <f>IF(O42="","",1+8/24+IF(P42="",0,IF(AND(Q42&gt;1,MAX(P42,1)&lt;1+8/24),Q42-MAX(P42,1),0)))</f>
        <v/>
      </c>
    </row>
    <row r="43">
      <c r="A43" s="23" t="n"/>
      <c r="B43" s="6" t="n"/>
      <c r="C43" s="24" t="n"/>
      <c r="D43" s="24" t="n"/>
      <c r="E43" s="24" t="n"/>
      <c r="F43" s="24" t="n"/>
      <c r="G43" s="25">
        <f>IF(O43="","",(MAX(0,O43-C43)-IF(P43="",0,MAX(0,MIN(O43,Q43)-MAX(C43,P43))))*24)</f>
        <v/>
      </c>
      <c r="H43" s="26">
        <f>IF(O43="","",((MAX(0,MIN(O43,5/24)-C43)+MAX(0,MIN(O43,29/24)-MAX(C43,22/24))+MAX(0,MIN(O43,2)-MAX(C43,46/24)))-IF(P43="",0,(MAX(0,MIN(MIN(O43,Q43),5/24)-MAX(C43,P43))+MAX(0,MIN(MIN(O43,Q43),29/24)-MAX(MAX(C43,P43),22/24))+MAX(0,MIN(MIN(O43,Q43),2)-MAX(MAX(C43,P43),46/24)))))*24)</f>
        <v/>
      </c>
      <c r="I43" s="25">
        <f>IF(O43="","",CHOOSE(MATCH(IF(B43="","通常",B43),{"通常","週40時間超","法定休日","翌日が法定休日"},0),(MAX(0,O43-S43)-IF(P43="",0,MAX(0,MIN(O43,Q43)-MAX(S43,P43))))*24,G43,(MAX(0,O43-T43)-IF(P43="",0,MAX(0,MIN(O43,Q43)-MAX(T43,P43))))*24,(MAX(0,R43-S43)-IF(P43="",0,MAX(0,MIN(R43,Q43)-MAX(S43,P43))))*24))</f>
        <v/>
      </c>
      <c r="J43" s="25">
        <f>IF(O43="","",CHOOSE(MATCH(IF(B43="","通常",B43),{"通常","週40時間超","法定休日","翌日が法定休日"},0),((MAX(0,MIN(O43,5/24)-S43)+MAX(0,MIN(O43,29/24)-MAX(S43,22/24))+MAX(0,MIN(O43,2)-MAX(S43,46/24)))-IF(P43="",0,(MAX(0,MIN(MIN(O43,Q43),5/24)-MAX(S43,P43))+MAX(0,MIN(MIN(O43,Q43),29/24)-MAX(MAX(S43,P43),22/24))+MAX(0,MIN(MIN(O43,Q43),2)-MAX(MAX(S43,P43),46/24)))))*24,H43,((MAX(0,MIN(O43,5/24)-T43)+MAX(0,MIN(O43,29/24)-MAX(T43,22/24))+MAX(0,MIN(O43,2)-MAX(T43,46/24)))-IF(P43="",0,(MAX(0,MIN(MIN(O43,Q43),5/24)-MAX(T43,P43))+MAX(0,MIN(MIN(O43,Q43),29/24)-MAX(MAX(T43,P43),22/24))+MAX(0,MIN(MIN(O43,Q43),2)-MAX(MAX(T43,P43),46/24)))))*24,((MAX(0,MIN(R43,5/24)-S43)+MAX(0,MIN(R43,29/24)-MAX(S43,22/24))+MAX(0,MIN(R43,2)-MAX(S43,46/24)))-IF(P43="",0,(MAX(0,MIN(MIN(R43,Q43),5/24)-MAX(S43,P43))+MAX(0,MIN(MIN(R43,Q43),29/24)-MAX(MAX(S43,P43),22/24))+MAX(0,MIN(MIN(R43,Q43),2)-MAX(MAX(S43,P43),46/24)))))*24))</f>
        <v/>
      </c>
      <c r="K43" s="25">
        <f>IF(O43="","",CHOOSE(MATCH(IF(B43="","通常",B43),{"通常","週40時間超","法定休日","翌日が法定休日"},0),0,0,(MAX(0,R43-C43)-IF(P43="",0,MAX(0,MIN(R43,Q43)-MAX(C43,P43))))*24,(MAX(0,O43-1)-IF(P43="",0,MAX(0,MIN(O43,Q43)-MAX(1,P43))))*24))</f>
        <v/>
      </c>
      <c r="L43" s="25">
        <f>IF(O43="","",CHOOSE(MATCH(IF(B43="","通常",B43),{"通常","週40時間超","法定休日","翌日が法定休日"},0),0,0,((MAX(0,MIN(R43,5/24)-C43)+MAX(0,MIN(R43,29/24)-MAX(C43,22/24))+MAX(0,MIN(R43,2)-MAX(C43,46/24)))-IF(P43="",0,(MAX(0,MIN(MIN(R43,Q43),5/24)-MAX(C43,P43))+MAX(0,MIN(MIN(R43,Q43),29/24)-MAX(MAX(C43,P43),22/24))+MAX(0,MIN(MIN(R43,Q43),2)-MAX(MAX(C43,P43),46/24)))))*24,((MAX(0,MIN(O43,5/24)-1)+MAX(0,MIN(O43,29/24)-MAX(1,22/24))+MAX(0,MIN(O43,2)-MAX(1,46/24)))-IF(P43="",0,(MAX(0,MIN(MIN(O43,Q43),5/24)-MAX(1,P43))+MAX(0,MIN(MIN(O43,Q43),29/24)-MAX(MAX(1,P43),22/24))+MAX(0,MIN(MIN(O43,Q43),2)-MAX(MAX(1,P43),46/24)))))*24))</f>
        <v/>
      </c>
      <c r="M43" s="25">
        <f>IF(O43="","",IF($C$5="時給",G43,CHOOSE(MATCH(IF(B43="","通常",B43),{"通常","週40時間超","法定休日","翌日が法定休日"},0),MAX(0,G43-$C$7),G43,G43,MAX(0,G43-K43-$C$7)+K43)))</f>
        <v/>
      </c>
      <c r="O43" s="27">
        <f>IF(COUNT(C43:D43)&lt;2,"",D43+(D43&lt;=C43))</f>
        <v/>
      </c>
      <c r="P43" s="27">
        <f>IF(OR(O43="",COUNT(E43:F43)&lt;2),"",IF(E43=F43,"",E43+(E43&lt;C43)))</f>
        <v/>
      </c>
      <c r="Q43" s="27">
        <f>IF(P43="","",P43+MOD(F43-E43,1))</f>
        <v/>
      </c>
      <c r="R43" s="27">
        <f>IF(O43="","",MIN(O43,1))</f>
        <v/>
      </c>
      <c r="S43" s="27">
        <f>IF(O43="","",C43+8/24+IF(P43="",0,IF(P43&lt;C43+8/24,Q43-P43,0)))</f>
        <v/>
      </c>
      <c r="T43" s="27">
        <f>IF(O43="","",1+8/24+IF(P43="",0,IF(AND(Q43&gt;1,MAX(P43,1)&lt;1+8/24),Q43-MAX(P43,1),0)))</f>
        <v/>
      </c>
    </row>
    <row r="44">
      <c r="A44" s="23" t="n"/>
      <c r="B44" s="6" t="n"/>
      <c r="C44" s="24" t="n"/>
      <c r="D44" s="24" t="n"/>
      <c r="E44" s="24" t="n"/>
      <c r="F44" s="24" t="n"/>
      <c r="G44" s="25">
        <f>IF(O44="","",(MAX(0,O44-C44)-IF(P44="",0,MAX(0,MIN(O44,Q44)-MAX(C44,P44))))*24)</f>
        <v/>
      </c>
      <c r="H44" s="26">
        <f>IF(O44="","",((MAX(0,MIN(O44,5/24)-C44)+MAX(0,MIN(O44,29/24)-MAX(C44,22/24))+MAX(0,MIN(O44,2)-MAX(C44,46/24)))-IF(P44="",0,(MAX(0,MIN(MIN(O44,Q44),5/24)-MAX(C44,P44))+MAX(0,MIN(MIN(O44,Q44),29/24)-MAX(MAX(C44,P44),22/24))+MAX(0,MIN(MIN(O44,Q44),2)-MAX(MAX(C44,P44),46/24)))))*24)</f>
        <v/>
      </c>
      <c r="I44" s="25">
        <f>IF(O44="","",CHOOSE(MATCH(IF(B44="","通常",B44),{"通常","週40時間超","法定休日","翌日が法定休日"},0),(MAX(0,O44-S44)-IF(P44="",0,MAX(0,MIN(O44,Q44)-MAX(S44,P44))))*24,G44,(MAX(0,O44-T44)-IF(P44="",0,MAX(0,MIN(O44,Q44)-MAX(T44,P44))))*24,(MAX(0,R44-S44)-IF(P44="",0,MAX(0,MIN(R44,Q44)-MAX(S44,P44))))*24))</f>
        <v/>
      </c>
      <c r="J44" s="25">
        <f>IF(O44="","",CHOOSE(MATCH(IF(B44="","通常",B44),{"通常","週40時間超","法定休日","翌日が法定休日"},0),((MAX(0,MIN(O44,5/24)-S44)+MAX(0,MIN(O44,29/24)-MAX(S44,22/24))+MAX(0,MIN(O44,2)-MAX(S44,46/24)))-IF(P44="",0,(MAX(0,MIN(MIN(O44,Q44),5/24)-MAX(S44,P44))+MAX(0,MIN(MIN(O44,Q44),29/24)-MAX(MAX(S44,P44),22/24))+MAX(0,MIN(MIN(O44,Q44),2)-MAX(MAX(S44,P44),46/24)))))*24,H44,((MAX(0,MIN(O44,5/24)-T44)+MAX(0,MIN(O44,29/24)-MAX(T44,22/24))+MAX(0,MIN(O44,2)-MAX(T44,46/24)))-IF(P44="",0,(MAX(0,MIN(MIN(O44,Q44),5/24)-MAX(T44,P44))+MAX(0,MIN(MIN(O44,Q44),29/24)-MAX(MAX(T44,P44),22/24))+MAX(0,MIN(MIN(O44,Q44),2)-MAX(MAX(T44,P44),46/24)))))*24,((MAX(0,MIN(R44,5/24)-S44)+MAX(0,MIN(R44,29/24)-MAX(S44,22/24))+MAX(0,MIN(R44,2)-MAX(S44,46/24)))-IF(P44="",0,(MAX(0,MIN(MIN(R44,Q44),5/24)-MAX(S44,P44))+MAX(0,MIN(MIN(R44,Q44),29/24)-MAX(MAX(S44,P44),22/24))+MAX(0,MIN(MIN(R44,Q44),2)-MAX(MAX(S44,P44),46/24)))))*24))</f>
        <v/>
      </c>
      <c r="K44" s="25">
        <f>IF(O44="","",CHOOSE(MATCH(IF(B44="","通常",B44),{"通常","週40時間超","法定休日","翌日が法定休日"},0),0,0,(MAX(0,R44-C44)-IF(P44="",0,MAX(0,MIN(R44,Q44)-MAX(C44,P44))))*24,(MAX(0,O44-1)-IF(P44="",0,MAX(0,MIN(O44,Q44)-MAX(1,P44))))*24))</f>
        <v/>
      </c>
      <c r="L44" s="25">
        <f>IF(O44="","",CHOOSE(MATCH(IF(B44="","通常",B44),{"通常","週40時間超","法定休日","翌日が法定休日"},0),0,0,((MAX(0,MIN(R44,5/24)-C44)+MAX(0,MIN(R44,29/24)-MAX(C44,22/24))+MAX(0,MIN(R44,2)-MAX(C44,46/24)))-IF(P44="",0,(MAX(0,MIN(MIN(R44,Q44),5/24)-MAX(C44,P44))+MAX(0,MIN(MIN(R44,Q44),29/24)-MAX(MAX(C44,P44),22/24))+MAX(0,MIN(MIN(R44,Q44),2)-MAX(MAX(C44,P44),46/24)))))*24,((MAX(0,MIN(O44,5/24)-1)+MAX(0,MIN(O44,29/24)-MAX(1,22/24))+MAX(0,MIN(O44,2)-MAX(1,46/24)))-IF(P44="",0,(MAX(0,MIN(MIN(O44,Q44),5/24)-MAX(1,P44))+MAX(0,MIN(MIN(O44,Q44),29/24)-MAX(MAX(1,P44),22/24))+MAX(0,MIN(MIN(O44,Q44),2)-MAX(MAX(1,P44),46/24)))))*24))</f>
        <v/>
      </c>
      <c r="M44" s="25">
        <f>IF(O44="","",IF($C$5="時給",G44,CHOOSE(MATCH(IF(B44="","通常",B44),{"通常","週40時間超","法定休日","翌日が法定休日"},0),MAX(0,G44-$C$7),G44,G44,MAX(0,G44-K44-$C$7)+K44)))</f>
        <v/>
      </c>
      <c r="O44" s="27">
        <f>IF(COUNT(C44:D44)&lt;2,"",D44+(D44&lt;=C44))</f>
        <v/>
      </c>
      <c r="P44" s="27">
        <f>IF(OR(O44="",COUNT(E44:F44)&lt;2),"",IF(E44=F44,"",E44+(E44&lt;C44)))</f>
        <v/>
      </c>
      <c r="Q44" s="27">
        <f>IF(P44="","",P44+MOD(F44-E44,1))</f>
        <v/>
      </c>
      <c r="R44" s="27">
        <f>IF(O44="","",MIN(O44,1))</f>
        <v/>
      </c>
      <c r="S44" s="27">
        <f>IF(O44="","",C44+8/24+IF(P44="",0,IF(P44&lt;C44+8/24,Q44-P44,0)))</f>
        <v/>
      </c>
      <c r="T44" s="27">
        <f>IF(O44="","",1+8/24+IF(P44="",0,IF(AND(Q44&gt;1,MAX(P44,1)&lt;1+8/24),Q44-MAX(P44,1),0)))</f>
        <v/>
      </c>
    </row>
    <row r="45">
      <c r="A45" s="16" t="inlineStr">
        <is>
          <t>合計</t>
        </is>
      </c>
      <c r="B45" s="28" t="n"/>
      <c r="C45" s="28" t="n"/>
      <c r="D45" s="28" t="n"/>
      <c r="E45" s="28" t="n"/>
      <c r="F45" s="28" t="n"/>
      <c r="G45" s="29">
        <f>SUM(G14:G44)</f>
        <v/>
      </c>
      <c r="H45" s="29">
        <f>SUM(H14:H44)</f>
        <v/>
      </c>
      <c r="I45" s="29">
        <f>SUM(I14:I44)</f>
        <v/>
      </c>
      <c r="J45" s="29">
        <f>SUM(J14:J44)</f>
        <v/>
      </c>
      <c r="K45" s="29">
        <f>SUM(K14:K44)</f>
        <v/>
      </c>
      <c r="L45" s="29">
        <f>SUM(L14:L44)</f>
        <v/>
      </c>
      <c r="M45" s="29">
        <f>SUM(M14:M44)</f>
        <v/>
      </c>
    </row>
  </sheetData>
  <mergeCells count="24">
    <mergeCell ref="C6:D6"/>
    <mergeCell ref="L7:M7"/>
    <mergeCell ref="F9:I9"/>
    <mergeCell ref="C5:D5"/>
    <mergeCell ref="A6:B6"/>
    <mergeCell ref="C10:D10"/>
    <mergeCell ref="A7:B7"/>
    <mergeCell ref="L5:M5"/>
    <mergeCell ref="C9:D9"/>
    <mergeCell ref="L8:M8"/>
    <mergeCell ref="F10:I10"/>
    <mergeCell ref="F6:I6"/>
    <mergeCell ref="F7:I7"/>
    <mergeCell ref="L10:M10"/>
    <mergeCell ref="A5:B5"/>
    <mergeCell ref="F5:I5"/>
    <mergeCell ref="A8:B8"/>
    <mergeCell ref="C8:D8"/>
    <mergeCell ref="L9:M9"/>
    <mergeCell ref="C7:D7"/>
    <mergeCell ref="L6:M6"/>
    <mergeCell ref="F8:I8"/>
    <mergeCell ref="A10:B10"/>
    <mergeCell ref="A9:B9"/>
  </mergeCells>
  <dataValidations count="3">
    <dataValidation sqref="C5" showDropDown="0" showInputMessage="0" showErrorMessage="0" allowBlank="0" type="list">
      <formula1>"時給,日給,月給"</formula1>
    </dataValidation>
    <dataValidation sqref="B14:B44" showDropDown="0" showInputMessage="0" showErrorMessage="0" allowBlank="1" type="list">
      <formula1>"通常,週40時間超,法定休日,翌日が法定休日"</formula1>
    </dataValidation>
    <dataValidation sqref="C14:F44" showDropDown="0" showInputMessage="0" showErrorMessage="0" allowBlank="1" error="「22:00」の形式で入力してください" type="time" operator="between">
      <formula1>0</formula1>
      <formula2>0.999988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深夜手当 計算シートの使い方</t>
        </is>
      </c>
    </row>
    <row r="2">
      <c r="A2" s="30" t="inlineStr">
        <is>
          <t>計算式</t>
        </is>
      </c>
      <c r="B2" s="31" t="inlineStr">
        <is>
          <t>深夜手当 ＝ 1時間あたりの賃金 × 0.25 × 22時〜5時の労働時間。時間外と重なると時間外の割増（0.25、月60時間超は0.50）、法定休日と重なると休日の割増（0.35）を足します（労働基準法第37条、施行規則第20条）。</t>
        </is>
      </c>
    </row>
    <row r="3">
      <c r="A3" s="30" t="inlineStr">
        <is>
          <t>入力するセル</t>
        </is>
      </c>
      <c r="B3" s="31" t="inlineStr">
        <is>
          <t>黄色のセルに入力します。灰色のセルは自動計算です。14〜17行目は入力例（見本）なので、上書きして使えます。時刻は「22:00」の形式で入れます。</t>
        </is>
      </c>
    </row>
    <row r="4">
      <c r="A4" s="30" t="inlineStr">
        <is>
          <t>給与</t>
        </is>
      </c>
      <c r="B4" s="31" t="inlineStr">
        <is>
          <t>時給・日給・月給を選び、金額を入れます。月給は、家族手当・通勤手当・住宅手当などの除外賃金と固定残業代を除いた額です。1時間あたりの賃金は、日給 ÷ 1日の所定労働時間、月給 ÷ 月平均所定労働時間（（365日 − 年間休日数）× 1日の所定労働時間 ÷ 12）で計算します（施行規則第19条）。</t>
        </is>
      </c>
    </row>
    <row r="5">
      <c r="A5" s="30" t="inlineStr">
        <is>
          <t>区分</t>
        </is>
      </c>
      <c r="B5" s="31" t="inlineStr">
        <is>
          <t>通常：1日8時間を超えた時間が時間外。週40時間超：土曜出勤などで、その週の労働時間がすでに40時間に達している日。すべての時間が時間外。法定休日：0時〜24時が休日労働で、0時以降は通常の労働（0時から8時間を超えた分が時間外）。翌日が法定休日：0時以降が休日労働。</t>
        </is>
      </c>
    </row>
    <row r="6">
      <c r="A6" s="30" t="inlineStr">
        <is>
          <t>日付をまたぐ勤務</t>
        </is>
      </c>
      <c r="B6" s="31" t="inlineStr">
        <is>
          <t>終業が始業より前の時刻なら翌日として計算します。日をまたぐ勤務は、始業した日の1回の勤務として扱います（昭和63年1月1日 基発第1号）。</t>
        </is>
      </c>
    </row>
    <row r="7">
      <c r="A7" s="30" t="inlineStr">
        <is>
          <t>休憩</t>
        </is>
      </c>
      <c r="B7" s="31" t="inlineStr">
        <is>
          <t>休憩は1回分を入力できます。休憩は労働時間にも深夜時間にも入れません。2回目の休憩がある場合は、その時間を実働時間から差し引いて確認してください。</t>
        </is>
      </c>
    </row>
    <row r="8">
      <c r="A8" s="30" t="inlineStr">
        <is>
          <t>1.00倍で払う時間</t>
        </is>
      </c>
      <c r="B8" s="31" t="inlineStr">
        <is>
          <t>時給制は実働時間のすべて。日給制・月給制は、通常の日の所定労働時間を超えた時間と、週40時間超・法定休日の日の時間です（所定労働時間内の分は日給・月給に含まれます）。</t>
        </is>
      </c>
    </row>
    <row r="9">
      <c r="A9" s="30" t="inlineStr">
        <is>
          <t>月60時間超</t>
        </is>
      </c>
      <c r="B9" s="31" t="inlineStr">
        <is>
          <t>1か月の時間外の合計が60時間を超えた分は、時間外の割増を0.50で計算します。正しく判定するには、深夜以外も含め、その月のすべての勤務を入力してください。</t>
        </is>
      </c>
    </row>
    <row r="10">
      <c r="A10" s="30" t="inlineStr">
        <is>
          <t>端数処理</t>
        </is>
      </c>
      <c r="B10" s="31" t="inlineStr">
        <is>
          <t>割増賃金は1か月の種類ごとの合計で円未満を四捨五入しています（昭和63年3月14日 基発第150号）。1日ごとに15分・30分単位で切り捨てることはできません。</t>
        </is>
      </c>
    </row>
    <row r="11">
      <c r="A11" s="30" t="inlineStr">
        <is>
          <t>このシートで扱わないこと</t>
        </is>
      </c>
      <c r="B11" s="31" t="inlineStr">
        <is>
          <t>変形労働時間制、フレックスタイム制、歩合給、法定より高い率を就業規則で定めている場合。深夜以外も含めた残業代は残業代計算ツールで確認できます：https://www.saiyouteam.com/jp/playbook/hr-operations/overtime-pay-calculator/</t>
        </is>
      </c>
    </row>
    <row r="12">
      <c r="A12" s="30" t="inlineStr">
        <is>
          <t>出典</t>
        </is>
      </c>
      <c r="B12" s="31" t="inlineStr">
        <is>
          <t>労働基準法第37条／労働基準法施行規則第19条〜第21条／昭和23年4月5日 基発第535号・昭和63年1月1日 基発第1号（大阪府 労働相談Q&amp;A「法定休日、所定休日と休日労働」）／昭和63年3月14日 基発第150号</t>
        </is>
      </c>
    </row>
    <row r="13">
      <c r="A13" s="30" t="inlineStr">
        <is>
          <t>ご注意</t>
        </is>
      </c>
      <c r="B13" s="31" t="inlineStr">
        <is>
          <t>一般的な目安であり、法的助言ではありません。個別のケースは社会保険労務士にご確認ください。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2026-10-21T00:12:44Z</dcterms:created>
  <dcterms:modified xsi:type="dcterms:W3CDTF">2026-10-21T00:12:44Z</dcterms:modified>
</cp:coreProperties>
</file>